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date1904="1" autoCompressPictures="0"/>
  <bookViews>
    <workbookView xWindow="0" yWindow="0" windowWidth="25600" windowHeight="14880"/>
  </bookViews>
  <sheets>
    <sheet name="Sheet 1 - Early ’80’s Catalina 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" l="1"/>
  <c r="Q18" i="1"/>
  <c r="Q19" i="1"/>
  <c r="Q25" i="1"/>
  <c r="Q31" i="1"/>
  <c r="Q33" i="1"/>
  <c r="Q34" i="1"/>
  <c r="Q35" i="1"/>
  <c r="Q42" i="1"/>
  <c r="Q46" i="1"/>
  <c r="Q47" i="1"/>
  <c r="Q48" i="1"/>
  <c r="Q54" i="1"/>
  <c r="Q58" i="1"/>
  <c r="Q60" i="1"/>
  <c r="Q64" i="1"/>
  <c r="Q65" i="1"/>
  <c r="Q71" i="1"/>
  <c r="Q74" i="1"/>
  <c r="Q75" i="1"/>
  <c r="Q76" i="1"/>
  <c r="Q84" i="1"/>
  <c r="Q87" i="1"/>
  <c r="Q88" i="1"/>
  <c r="P17" i="1"/>
  <c r="P18" i="1"/>
  <c r="P20" i="1"/>
  <c r="P21" i="1"/>
  <c r="P25" i="1"/>
  <c r="P26" i="1"/>
  <c r="P27" i="1"/>
  <c r="P29" i="1"/>
  <c r="P31" i="1"/>
  <c r="P32" i="1"/>
  <c r="P33" i="1"/>
  <c r="P35" i="1"/>
  <c r="P40" i="1"/>
  <c r="P42" i="1"/>
  <c r="P46" i="1"/>
  <c r="P47" i="1"/>
  <c r="P48" i="1"/>
  <c r="P50" i="1"/>
  <c r="P51" i="1"/>
  <c r="P52" i="1"/>
  <c r="P54" i="1"/>
  <c r="P56" i="1"/>
  <c r="P58" i="1"/>
  <c r="P60" i="1"/>
  <c r="P64" i="1"/>
  <c r="P65" i="1"/>
  <c r="P66" i="1"/>
  <c r="P67" i="1"/>
  <c r="P68" i="1"/>
  <c r="P69" i="1"/>
  <c r="P71" i="1"/>
  <c r="P72" i="1"/>
  <c r="P74" i="1"/>
  <c r="P75" i="1"/>
  <c r="P76" i="1"/>
  <c r="P84" i="1"/>
  <c r="P87" i="1"/>
  <c r="P88" i="1"/>
  <c r="O19" i="1"/>
  <c r="O31" i="1"/>
  <c r="O32" i="1"/>
  <c r="O33" i="1"/>
  <c r="O34" i="1"/>
  <c r="O35" i="1"/>
  <c r="O40" i="1"/>
  <c r="O42" i="1"/>
  <c r="O44" i="1"/>
  <c r="O47" i="1"/>
  <c r="O48" i="1"/>
  <c r="O52" i="1"/>
  <c r="O54" i="1"/>
  <c r="O57" i="1"/>
  <c r="O58" i="1"/>
  <c r="O60" i="1"/>
  <c r="O64" i="1"/>
  <c r="O65" i="1"/>
  <c r="O67" i="1"/>
  <c r="O68" i="1"/>
  <c r="O69" i="1"/>
  <c r="O70" i="1"/>
  <c r="O71" i="1"/>
  <c r="O74" i="1"/>
  <c r="O75" i="1"/>
  <c r="O76" i="1"/>
  <c r="O84" i="1"/>
  <c r="O87" i="1"/>
  <c r="O88" i="1"/>
  <c r="N17" i="1"/>
  <c r="N18" i="1"/>
  <c r="N20" i="1"/>
  <c r="N21" i="1"/>
  <c r="N25" i="1"/>
  <c r="N26" i="1"/>
  <c r="N27" i="1"/>
  <c r="N29" i="1"/>
  <c r="N31" i="1"/>
  <c r="N32" i="1"/>
  <c r="N33" i="1"/>
  <c r="N35" i="1"/>
  <c r="N36" i="1"/>
  <c r="N41" i="1"/>
  <c r="N42" i="1"/>
  <c r="N46" i="1"/>
  <c r="N47" i="1"/>
  <c r="N48" i="1"/>
  <c r="N50" i="1"/>
  <c r="N54" i="1"/>
  <c r="N56" i="1"/>
  <c r="N57" i="1"/>
  <c r="N58" i="1"/>
  <c r="N60" i="1"/>
  <c r="N62" i="1"/>
  <c r="N64" i="1"/>
  <c r="N65" i="1"/>
  <c r="N66" i="1"/>
  <c r="N67" i="1"/>
  <c r="N68" i="1"/>
  <c r="N69" i="1"/>
  <c r="N71" i="1"/>
  <c r="N74" i="1"/>
  <c r="N75" i="1"/>
  <c r="N76" i="1"/>
  <c r="N84" i="1"/>
  <c r="N87" i="1"/>
  <c r="N88" i="1"/>
  <c r="M17" i="1"/>
  <c r="M18" i="1"/>
  <c r="M25" i="1"/>
  <c r="M26" i="1"/>
  <c r="M29" i="1"/>
  <c r="M31" i="1"/>
  <c r="M32" i="1"/>
  <c r="M33" i="1"/>
  <c r="M34" i="1"/>
  <c r="M35" i="1"/>
  <c r="M37" i="1"/>
  <c r="M38" i="1"/>
  <c r="M42" i="1"/>
  <c r="M46" i="1"/>
  <c r="M47" i="1"/>
  <c r="M48" i="1"/>
  <c r="M53" i="1"/>
  <c r="M54" i="1"/>
  <c r="M57" i="1"/>
  <c r="M58" i="1"/>
  <c r="M60" i="1"/>
  <c r="M65" i="1"/>
  <c r="M67" i="1"/>
  <c r="M69" i="1"/>
  <c r="M71" i="1"/>
  <c r="M72" i="1"/>
  <c r="M74" i="1"/>
  <c r="M75" i="1"/>
  <c r="M76" i="1"/>
  <c r="M84" i="1"/>
  <c r="M87" i="1"/>
  <c r="M88" i="1"/>
  <c r="L17" i="1"/>
  <c r="L18" i="1"/>
  <c r="L20" i="1"/>
  <c r="L21" i="1"/>
  <c r="L25" i="1"/>
  <c r="L26" i="1"/>
  <c r="L27" i="1"/>
  <c r="L29" i="1"/>
  <c r="L31" i="1"/>
  <c r="L32" i="1"/>
  <c r="L33" i="1"/>
  <c r="L35" i="1"/>
  <c r="L40" i="1"/>
  <c r="L41" i="1"/>
  <c r="L42" i="1"/>
  <c r="L44" i="1"/>
  <c r="L46" i="1"/>
  <c r="L47" i="1"/>
  <c r="L48" i="1"/>
  <c r="L50" i="1"/>
  <c r="L51" i="1"/>
  <c r="L53" i="1"/>
  <c r="L54" i="1"/>
  <c r="L58" i="1"/>
  <c r="L60" i="1"/>
  <c r="L63" i="1"/>
  <c r="L64" i="1"/>
  <c r="L65" i="1"/>
  <c r="L67" i="1"/>
  <c r="L68" i="1"/>
  <c r="L69" i="1"/>
  <c r="L70" i="1"/>
  <c r="L71" i="1"/>
  <c r="L74" i="1"/>
  <c r="L75" i="1"/>
  <c r="L76" i="1"/>
  <c r="L77" i="1"/>
  <c r="L84" i="1"/>
  <c r="L87" i="1"/>
  <c r="L88" i="1"/>
  <c r="K17" i="1"/>
  <c r="K20" i="1"/>
  <c r="K21" i="1"/>
  <c r="K25" i="1"/>
  <c r="K31" i="1"/>
  <c r="K32" i="1"/>
  <c r="K33" i="1"/>
  <c r="K42" i="1"/>
  <c r="K43" i="1"/>
  <c r="K47" i="1"/>
  <c r="K48" i="1"/>
  <c r="K49" i="1"/>
  <c r="K50" i="1"/>
  <c r="K51" i="1"/>
  <c r="K53" i="1"/>
  <c r="K54" i="1"/>
  <c r="K55" i="1"/>
  <c r="K57" i="1"/>
  <c r="K60" i="1"/>
  <c r="K61" i="1"/>
  <c r="K64" i="1"/>
  <c r="K65" i="1"/>
  <c r="K67" i="1"/>
  <c r="K69" i="1"/>
  <c r="K71" i="1"/>
  <c r="K75" i="1"/>
  <c r="K76" i="1"/>
  <c r="K77" i="1"/>
  <c r="K80" i="1"/>
  <c r="K84" i="1"/>
  <c r="K87" i="1"/>
  <c r="K88" i="1"/>
  <c r="J17" i="1"/>
  <c r="J20" i="1"/>
  <c r="J21" i="1"/>
  <c r="J25" i="1"/>
  <c r="J26" i="1"/>
  <c r="J27" i="1"/>
  <c r="J29" i="1"/>
  <c r="J30" i="1"/>
  <c r="J31" i="1"/>
  <c r="J32" i="1"/>
  <c r="J33" i="1"/>
  <c r="J35" i="1"/>
  <c r="J36" i="1"/>
  <c r="J37" i="1"/>
  <c r="J39" i="1"/>
  <c r="J40" i="1"/>
  <c r="J42" i="1"/>
  <c r="J46" i="1"/>
  <c r="J48" i="1"/>
  <c r="J49" i="1"/>
  <c r="J51" i="1"/>
  <c r="J52" i="1"/>
  <c r="J56" i="1"/>
  <c r="J58" i="1"/>
  <c r="J65" i="1"/>
  <c r="J67" i="1"/>
  <c r="J68" i="1"/>
  <c r="J69" i="1"/>
  <c r="J70" i="1"/>
  <c r="J73" i="1"/>
  <c r="J74" i="1"/>
  <c r="J75" i="1"/>
  <c r="J76" i="1"/>
  <c r="J77" i="1"/>
  <c r="J84" i="1"/>
  <c r="J87" i="1"/>
  <c r="J88" i="1"/>
  <c r="I17" i="1"/>
  <c r="I18" i="1"/>
  <c r="I25" i="1"/>
  <c r="I29" i="1"/>
  <c r="I31" i="1"/>
  <c r="I32" i="1"/>
  <c r="I33" i="1"/>
  <c r="I42" i="1"/>
  <c r="I43" i="1"/>
  <c r="I47" i="1"/>
  <c r="I48" i="1"/>
  <c r="I49" i="1"/>
  <c r="I50" i="1"/>
  <c r="I53" i="1"/>
  <c r="I54" i="1"/>
  <c r="I55" i="1"/>
  <c r="I56" i="1"/>
  <c r="I58" i="1"/>
  <c r="I60" i="1"/>
  <c r="I61" i="1"/>
  <c r="I65" i="1"/>
  <c r="I67" i="1"/>
  <c r="I68" i="1"/>
  <c r="I73" i="1"/>
  <c r="I74" i="1"/>
  <c r="I75" i="1"/>
  <c r="I76" i="1"/>
  <c r="I77" i="1"/>
  <c r="I80" i="1"/>
  <c r="I84" i="1"/>
  <c r="I87" i="1"/>
  <c r="I88" i="1"/>
  <c r="H17" i="1"/>
  <c r="H20" i="1"/>
  <c r="H25" i="1"/>
  <c r="H26" i="1"/>
  <c r="H37" i="1"/>
  <c r="H38" i="1"/>
  <c r="H42" i="1"/>
  <c r="H43" i="1"/>
  <c r="H46" i="1"/>
  <c r="H47" i="1"/>
  <c r="H48" i="1"/>
  <c r="H51" i="1"/>
  <c r="H57" i="1"/>
  <c r="H58" i="1"/>
  <c r="H66" i="1"/>
  <c r="H68" i="1"/>
  <c r="H69" i="1"/>
  <c r="H70" i="1"/>
  <c r="H71" i="1"/>
  <c r="H75" i="1"/>
  <c r="H76" i="1"/>
  <c r="H77" i="1"/>
  <c r="H81" i="1"/>
  <c r="H84" i="1"/>
  <c r="H87" i="1"/>
  <c r="H88" i="1"/>
  <c r="G19" i="1"/>
  <c r="G34" i="1"/>
  <c r="G35" i="1"/>
  <c r="G44" i="1"/>
  <c r="G48" i="1"/>
  <c r="G50" i="1"/>
  <c r="G69" i="1"/>
  <c r="G75" i="1"/>
  <c r="G84" i="1"/>
  <c r="G87" i="1"/>
  <c r="G88" i="1"/>
  <c r="F17" i="1"/>
  <c r="F18" i="1"/>
  <c r="F19" i="1"/>
  <c r="F25" i="1"/>
  <c r="F27" i="1"/>
  <c r="F28" i="1"/>
  <c r="F31" i="1"/>
  <c r="F33" i="1"/>
  <c r="F35" i="1"/>
  <c r="F36" i="1"/>
  <c r="F37" i="1"/>
  <c r="F39" i="1"/>
  <c r="F40" i="1"/>
  <c r="F42" i="1"/>
  <c r="F46" i="1"/>
  <c r="F47" i="1"/>
  <c r="F49" i="1"/>
  <c r="F50" i="1"/>
  <c r="F51" i="1"/>
  <c r="F53" i="1"/>
  <c r="F54" i="1"/>
  <c r="F57" i="1"/>
  <c r="F60" i="1"/>
  <c r="F64" i="1"/>
  <c r="F65" i="1"/>
  <c r="F66" i="1"/>
  <c r="F67" i="1"/>
  <c r="F68" i="1"/>
  <c r="F70" i="1"/>
  <c r="F71" i="1"/>
  <c r="F73" i="1"/>
  <c r="F75" i="1"/>
  <c r="F84" i="1"/>
  <c r="F87" i="1"/>
  <c r="F88" i="1"/>
  <c r="E17" i="1"/>
  <c r="E23" i="1"/>
  <c r="E24" i="1"/>
  <c r="E25" i="1"/>
  <c r="E32" i="1"/>
  <c r="E33" i="1"/>
  <c r="E34" i="1"/>
  <c r="E35" i="1"/>
  <c r="E36" i="1"/>
  <c r="E39" i="1"/>
  <c r="E42" i="1"/>
  <c r="E43" i="1"/>
  <c r="E48" i="1"/>
  <c r="E51" i="1"/>
  <c r="E54" i="1"/>
  <c r="E60" i="1"/>
  <c r="E62" i="1"/>
  <c r="E64" i="1"/>
  <c r="E65" i="1"/>
  <c r="E67" i="1"/>
  <c r="E68" i="1"/>
  <c r="E71" i="1"/>
  <c r="E75" i="1"/>
  <c r="E79" i="1"/>
  <c r="E84" i="1"/>
  <c r="E87" i="1"/>
  <c r="E88" i="1"/>
  <c r="D17" i="1"/>
  <c r="D24" i="1"/>
  <c r="D25" i="1"/>
  <c r="D26" i="1"/>
  <c r="D29" i="1"/>
  <c r="D31" i="1"/>
  <c r="D32" i="1"/>
  <c r="D33" i="1"/>
  <c r="D35" i="1"/>
  <c r="D36" i="1"/>
  <c r="D37" i="1"/>
  <c r="D39" i="1"/>
  <c r="D42" i="1"/>
  <c r="D45" i="1"/>
  <c r="D46" i="1"/>
  <c r="D48" i="1"/>
  <c r="D51" i="1"/>
  <c r="D54" i="1"/>
  <c r="D60" i="1"/>
  <c r="D65" i="1"/>
  <c r="D66" i="1"/>
  <c r="D67" i="1"/>
  <c r="D68" i="1"/>
  <c r="D70" i="1"/>
  <c r="D73" i="1"/>
  <c r="D75" i="1"/>
  <c r="D76" i="1"/>
  <c r="D77" i="1"/>
  <c r="D79" i="1"/>
  <c r="D80" i="1"/>
  <c r="D81" i="1"/>
  <c r="D84" i="1"/>
  <c r="D87" i="1"/>
  <c r="D88" i="1"/>
  <c r="C88" i="1"/>
  <c r="Q85" i="1"/>
  <c r="Q86" i="1"/>
  <c r="P85" i="1"/>
  <c r="P86" i="1"/>
  <c r="O85" i="1"/>
  <c r="O86" i="1"/>
  <c r="N85" i="1"/>
  <c r="N86" i="1"/>
  <c r="M85" i="1"/>
  <c r="M86" i="1"/>
  <c r="L85" i="1"/>
  <c r="L86" i="1"/>
  <c r="K85" i="1"/>
  <c r="K86" i="1"/>
  <c r="J85" i="1"/>
  <c r="J86" i="1"/>
  <c r="I85" i="1"/>
  <c r="I86" i="1"/>
  <c r="H85" i="1"/>
  <c r="H86" i="1"/>
  <c r="G85" i="1"/>
  <c r="G86" i="1"/>
  <c r="F85" i="1"/>
  <c r="F86" i="1"/>
  <c r="E85" i="1"/>
  <c r="E86" i="1"/>
  <c r="D85" i="1"/>
  <c r="D86" i="1"/>
  <c r="C85" i="1"/>
  <c r="C33" i="1"/>
  <c r="C34" i="1"/>
  <c r="C45" i="1"/>
  <c r="C57" i="1"/>
  <c r="C75" i="1"/>
  <c r="C84" i="1"/>
  <c r="C86" i="1"/>
  <c r="B84" i="1"/>
  <c r="G16" i="1"/>
  <c r="N15" i="1"/>
  <c r="M15" i="1"/>
  <c r="Q14" i="1"/>
  <c r="P14" i="1"/>
  <c r="N14" i="1"/>
  <c r="K14" i="1"/>
  <c r="J14" i="1"/>
  <c r="I14" i="1"/>
  <c r="G14" i="1"/>
  <c r="Q13" i="1"/>
  <c r="P13" i="1"/>
  <c r="N13" i="1"/>
  <c r="K13" i="1"/>
  <c r="J13" i="1"/>
  <c r="I13" i="1"/>
  <c r="C12" i="1"/>
  <c r="Q11" i="1"/>
  <c r="G11" i="1"/>
  <c r="F11" i="1"/>
</calcChain>
</file>

<file path=xl/sharedStrings.xml><?xml version="1.0" encoding="utf-8"?>
<sst xmlns="http://schemas.openxmlformats.org/spreadsheetml/2006/main" count="191" uniqueCount="161">
  <si>
    <t>Early ’80’s Catalina 36’s Within 1 Day Drive of Toronto</t>
  </si>
  <si>
    <t>Lying In:</t>
  </si>
  <si>
    <t>Price to Purchase</t>
  </si>
  <si>
    <t>Port Credit, ON</t>
  </si>
  <si>
    <t>Hamilton, ON</t>
  </si>
  <si>
    <t>Oakville, ON</t>
  </si>
  <si>
    <t>Leamington, ON</t>
  </si>
  <si>
    <t>Port Dalho., ON</t>
  </si>
  <si>
    <t>Ithaca, NY</t>
  </si>
  <si>
    <t>Harbour Springs, MI</t>
  </si>
  <si>
    <t>Holland, MI</t>
  </si>
  <si>
    <t>St. Clair Shores, MI</t>
  </si>
  <si>
    <t>Muskegon, MI</t>
  </si>
  <si>
    <t>Cleveland, OH</t>
  </si>
  <si>
    <t>Chicago, IL</t>
  </si>
  <si>
    <t>Traverse City, MI</t>
  </si>
  <si>
    <t>Marinette WI</t>
  </si>
  <si>
    <t>Boat Name</t>
  </si>
  <si>
    <t>Lazy Guy</t>
  </si>
  <si>
    <t>Highside</t>
  </si>
  <si>
    <t>SeeShell</t>
  </si>
  <si>
    <t>Phoenix</t>
  </si>
  <si>
    <t>Suzie Q</t>
  </si>
  <si>
    <t>Wanderer</t>
  </si>
  <si>
    <t>Second Wind</t>
  </si>
  <si>
    <t>Anor…</t>
  </si>
  <si>
    <t>Christine</t>
  </si>
  <si>
    <t>?</t>
  </si>
  <si>
    <t>C’est la Vie</t>
  </si>
  <si>
    <t>Andante</t>
  </si>
  <si>
    <t>Pura Vida</t>
  </si>
  <si>
    <t>Defiance</t>
  </si>
  <si>
    <t>Year</t>
  </si>
  <si>
    <t>Asking Price CDN $</t>
  </si>
  <si>
    <t>Listed On</t>
  </si>
  <si>
    <t>KI</t>
  </si>
  <si>
    <t>YW</t>
  </si>
  <si>
    <t>SL</t>
  </si>
  <si>
    <t>YW &amp; BT</t>
  </si>
  <si>
    <t>YW &amp; SL</t>
  </si>
  <si>
    <t>Boats WITH the feature show $0 or year-added, those WITHOUT show est. cost to buy, not incl. install’n.</t>
  </si>
  <si>
    <t xml:space="preserve">To fairly “level the playing field”, even “odd” features like solar panels and dinghy &amp; motor are included. </t>
  </si>
  <si>
    <t>Negative values indicate a ‘bonus’ credit for odd features, while partial credit for some improvements are calculated per boat.</t>
  </si>
  <si>
    <t>EXTERIOR</t>
  </si>
  <si>
    <t>TALL Rig?</t>
  </si>
  <si>
    <t>Tall Rig (Mast Height 52’)</t>
  </si>
  <si>
    <t>Shoal Draft</t>
  </si>
  <si>
    <t>Main</t>
  </si>
  <si>
    <t>Genny</t>
  </si>
  <si>
    <t>Full Battens</t>
  </si>
  <si>
    <t>Tides Sail Track</t>
  </si>
  <si>
    <t>Top Load Mainsail Bag</t>
  </si>
  <si>
    <t>Lazy Jacks</t>
  </si>
  <si>
    <t>Main Traveller Replacement</t>
  </si>
  <si>
    <t>Spinnaker/Gennaker</t>
  </si>
  <si>
    <t>Spinnaker Pole &amp; Lines</t>
  </si>
  <si>
    <t>c</t>
  </si>
  <si>
    <t>Solid Boom Vang</t>
  </si>
  <si>
    <t>No-Wax Hull (Cover-up?)</t>
  </si>
  <si>
    <t>Used Dinghy &amp; Motor</t>
  </si>
  <si>
    <t>Electric Windlass</t>
  </si>
  <si>
    <t>Bruce Anchor &amp; Rode</t>
  </si>
  <si>
    <t>Danforth Anchor &amp; Rode</t>
  </si>
  <si>
    <t>Rocna (-$200 Bonus)</t>
  </si>
  <si>
    <t>Bow Roller Upgrade</t>
  </si>
  <si>
    <t>Folding Prop</t>
  </si>
  <si>
    <t>Dinghy Davits</t>
  </si>
  <si>
    <t>Dinghy Outboard Lift</t>
  </si>
  <si>
    <t>“Swim Platform”</t>
  </si>
  <si>
    <t>Stern Perch Seats</t>
  </si>
  <si>
    <t>FOLD-OUT Cockpit Table</t>
  </si>
  <si>
    <t>Update Instruments</t>
  </si>
  <si>
    <t>GPS</t>
  </si>
  <si>
    <t>Auto-Helm/Pilot</t>
  </si>
  <si>
    <t>Navpod</t>
  </si>
  <si>
    <t xml:space="preserve">Bimini </t>
  </si>
  <si>
    <t xml:space="preserve">Dodger </t>
  </si>
  <si>
    <t>Dodger Hand Rails</t>
  </si>
  <si>
    <t>Full Enclosure</t>
  </si>
  <si>
    <t>Radar</t>
  </si>
  <si>
    <t>Solar Charging Panels</t>
  </si>
  <si>
    <t>Solar Powered Vents</t>
  </si>
  <si>
    <t>Replace Fenders</t>
  </si>
  <si>
    <t>Hinged Companionway Door</t>
  </si>
  <si>
    <t>Companionway Screen</t>
  </si>
  <si>
    <t>Cockpit Speakers</t>
  </si>
  <si>
    <t>New Cockpit Cushions</t>
  </si>
  <si>
    <t>Cockpit Floor Panels</t>
  </si>
  <si>
    <t>BBQ</t>
  </si>
  <si>
    <t>Canvas Winter Cover</t>
  </si>
  <si>
    <t>Catalina ‘Smile’</t>
  </si>
  <si>
    <t>Steel Cradle</t>
  </si>
  <si>
    <t>Cut &amp; “Fold” Cradle</t>
  </si>
  <si>
    <t>Trucking Cost Est.</t>
  </si>
  <si>
    <t>INTERIOR</t>
  </si>
  <si>
    <t>New Upholstery</t>
  </si>
  <si>
    <t>A/C-Heat Pump</t>
  </si>
  <si>
    <t>Replace Door to Aft Cabin</t>
  </si>
  <si>
    <t>Replace Nav Station Chair</t>
  </si>
  <si>
    <t>Custom V-Berth Mattress</t>
  </si>
  <si>
    <t>New Lighting Throughout</t>
  </si>
  <si>
    <t>Interior Curtains</t>
  </si>
  <si>
    <t>Pull-down Hatch Blinds</t>
  </si>
  <si>
    <t>Screened Portholes</t>
  </si>
  <si>
    <t>Add Aft Berth Open Porthole</t>
  </si>
  <si>
    <t>Stereo Update</t>
  </si>
  <si>
    <t>Microwave</t>
  </si>
  <si>
    <t>New Fridge Compressor</t>
  </si>
  <si>
    <t>Fold-out Dining Table</t>
  </si>
  <si>
    <t>New Batteries/Charger</t>
  </si>
  <si>
    <t>Discount per Year  (1984+)</t>
  </si>
  <si>
    <t>Vessel Condition Survey</t>
  </si>
  <si>
    <t>Engine/Mechanical Survey</t>
  </si>
  <si>
    <t>The Following Take Labour/Man-hours Into Account:</t>
  </si>
  <si>
    <t>-</t>
  </si>
  <si>
    <t xml:space="preserve">Black Mould Removal </t>
  </si>
  <si>
    <t>Engine Reconditioning</t>
  </si>
  <si>
    <t>Wood/Counter/Floor Repair</t>
  </si>
  <si>
    <t>Saltwater Corrosion Repairs</t>
  </si>
  <si>
    <t>CALCULATIONS</t>
  </si>
  <si>
    <t>Cost to Add All “Features”</t>
  </si>
  <si>
    <t xml:space="preserve"> Latest Asking Price CDN $</t>
  </si>
  <si>
    <r>
      <rPr>
        <b/>
        <sz val="10"/>
        <color indexed="18"/>
        <rFont val="Helvetica"/>
      </rPr>
      <t xml:space="preserve">Asking $ LESS All </t>
    </r>
    <r>
      <rPr>
        <b/>
        <sz val="10"/>
        <color indexed="19"/>
        <rFont val="Helvetica"/>
      </rPr>
      <t>Features</t>
    </r>
  </si>
  <si>
    <t>“Benchmark $-Based” Offer</t>
  </si>
  <si>
    <t>Offer with CDN HST added</t>
  </si>
  <si>
    <t>Notes</t>
  </si>
  <si>
    <t>BENCH-MARK SELLING PRICE, fully loaded</t>
  </si>
  <si>
    <t>Blue canvas needs replacing, nasty</t>
  </si>
  <si>
    <t xml:space="preserve">Canvas?, super hull, wide perch </t>
  </si>
  <si>
    <t>Blue dodger, motor lift</t>
  </si>
  <si>
    <t>Navy canvas, IDEAL boat</t>
  </si>
  <si>
    <t>Navy hull, saltwater, nasty</t>
  </si>
  <si>
    <r>
      <rPr>
        <sz val="10"/>
        <color indexed="22"/>
        <rFont val="Helvetica"/>
      </rPr>
      <t xml:space="preserve">No canvas,  </t>
    </r>
    <r>
      <rPr>
        <b/>
        <sz val="10"/>
        <color indexed="12"/>
        <rFont val="Helvetica"/>
      </rPr>
      <t>A/C</t>
    </r>
    <r>
      <rPr>
        <sz val="10"/>
        <color indexed="22"/>
        <rFont val="Helvetica"/>
      </rPr>
      <t>, cowboy cushions, wood work</t>
    </r>
  </si>
  <si>
    <t>Royal blue canvas, ice maker, no oven, wood work</t>
  </si>
  <si>
    <r>
      <rPr>
        <sz val="10"/>
        <color indexed="22"/>
        <rFont val="Helvetica"/>
      </rPr>
      <t xml:space="preserve">White canvas, </t>
    </r>
    <r>
      <rPr>
        <b/>
        <sz val="10"/>
        <color indexed="23"/>
        <rFont val="Helvetica"/>
      </rPr>
      <t>A/C</t>
    </r>
    <r>
      <rPr>
        <sz val="10"/>
        <color indexed="22"/>
        <rFont val="Helvetica"/>
      </rPr>
      <t>, vinyl cushions, white cockpit table</t>
    </r>
  </si>
  <si>
    <t>No canvas, radar, no extras</t>
  </si>
  <si>
    <t>Navy dodger, no extras, wood needs work</t>
  </si>
  <si>
    <t>Canvas?, few photos, few add-ons</t>
  </si>
  <si>
    <t>Royal blue dodger, windlass, radar</t>
  </si>
  <si>
    <t>Green dodger &amp; cushions, wood cockpit</t>
  </si>
  <si>
    <t>Green canvas, BBQ, motor lift</t>
  </si>
  <si>
    <t>URL</t>
  </si>
  <si>
    <t>http://www.yachtworld.com/boats/1984/Catalina-36-2731768/Hamilton/Canada#.VBDyr0hcB_Q</t>
  </si>
  <si>
    <t>http://www.yachtworld.com/boats/1986/Catalina-36-2709724/Oakville/Canada#.VA7g_khcB_T</t>
  </si>
  <si>
    <t>http://www.yachtworld.com/boats/1984/CatalinaTall-Rig%2C-Fin-...--2751848/Leamington/Canada#.VBDypUhcB_R</t>
  </si>
  <si>
    <t>http://www.sailboatlistings.com/view/45614</t>
  </si>
  <si>
    <t>http://www.yachtworld.com/boats/1983/Catalina-36-2629702/Ithaca/NY/United-States#.VAx4tUhcB_Q</t>
  </si>
  <si>
    <t>http://www.yachtworld.com/boats/1984/Catalina-36-Standard-Rig-2741285/Harbor-Springs/MI/United-States#.VAyPN0hcB_Q</t>
  </si>
  <si>
    <t>http://www.yachtworld.com/boats/1984/Catalina-36-2754574/Holland/MI/United-States#.VAySvUhcB_Q</t>
  </si>
  <si>
    <t>http://www.yachtworld.com/boats/1984/Catalina-36-2742449/St.-Clair-Shores-MI/MI/United-States#.VAyLaUhcB_Q</t>
  </si>
  <si>
    <r>
      <rPr>
        <u/>
        <sz val="10"/>
        <color indexed="22"/>
        <rFont val="Helvetica"/>
      </rPr>
      <t>http://www.yachtworld.com/boats/1984/Catalina-36-2656971/Muskegon/MI/United-States#.VAyTZ0hcB_Q</t>
    </r>
  </si>
  <si>
    <t>http://www.yachtworld.com/boats/1985/Catalina--2749775/Muskegon/MI/United-States#.VAyInkhcB_Q</t>
  </si>
  <si>
    <r>
      <rPr>
        <u/>
        <sz val="10"/>
        <color indexed="22"/>
        <rFont val="Helvetica"/>
      </rPr>
      <t>http://www.yachtworld.com/boats/1985/Catalina-36-2574926/Cleveland/United-States#.VA7y-khcB_R</t>
    </r>
  </si>
  <si>
    <r>
      <rPr>
        <u/>
        <sz val="10"/>
        <color indexed="22"/>
        <rFont val="Helvetica"/>
      </rPr>
      <t>http://www.yachtworld.com/boats/1985/Catalina-36-2759352/Chicago/IL/United-States</t>
    </r>
  </si>
  <si>
    <t>http://www.yachtworld.com/boats/1986/Catalina-36-2509133/Traverse-City/MI/United-States#.VAyZP0hcB_Q</t>
  </si>
  <si>
    <t>http://www.yachtworld.com/boats/1985/Catalina-36-2756409/Marinette/WI/United-States</t>
  </si>
  <si>
    <t>Owners</t>
  </si>
  <si>
    <t>Glenn</t>
  </si>
  <si>
    <t>Dale &amp; Frank</t>
  </si>
  <si>
    <t>Jamie &amp; Sue</t>
  </si>
  <si>
    <t>Max &amp; Janice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</si>
</sst>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0"/>
  </numFmts>
  <fonts count="24" x14ac:knownFonts="1">
    <font>
      <sz val="12"/>
      <color indexed="8"/>
      <name val="Verdana"/>
    </font>
    <font>
      <sz val="10"/>
      <color indexed="8"/>
      <name val="Helvetica"/>
    </font>
    <font>
      <b/>
      <sz val="14"/>
      <color indexed="8"/>
      <name val="Helvetica"/>
    </font>
    <font>
      <b/>
      <sz val="10"/>
      <color indexed="8"/>
      <name val="Helvetica"/>
    </font>
    <font>
      <b/>
      <sz val="10"/>
      <color indexed="10"/>
      <name val="Helvetica"/>
    </font>
    <font>
      <b/>
      <sz val="10"/>
      <color indexed="11"/>
      <name val="Helvetica"/>
    </font>
    <font>
      <b/>
      <i/>
      <sz val="10"/>
      <color indexed="10"/>
      <name val="Helvetica"/>
    </font>
    <font>
      <b/>
      <i/>
      <sz val="10"/>
      <color indexed="11"/>
      <name val="Helvetica"/>
    </font>
    <font>
      <b/>
      <i/>
      <sz val="10"/>
      <color indexed="8"/>
      <name val="Helvetica"/>
    </font>
    <font>
      <b/>
      <sz val="10"/>
      <color indexed="12"/>
      <name val="Helvetica"/>
    </font>
    <font>
      <sz val="10"/>
      <color indexed="10"/>
      <name val="Helvetica"/>
    </font>
    <font>
      <sz val="10"/>
      <color indexed="11"/>
      <name val="Helvetica"/>
    </font>
    <font>
      <sz val="10"/>
      <color indexed="12"/>
      <name val="Helvetica"/>
    </font>
    <font>
      <b/>
      <sz val="10"/>
      <color indexed="15"/>
      <name val="Helvetica"/>
    </font>
    <font>
      <b/>
      <sz val="10"/>
      <color indexed="16"/>
      <name val="Helvetica"/>
    </font>
    <font>
      <b/>
      <sz val="10"/>
      <color indexed="17"/>
      <name val="Helvetica"/>
    </font>
    <font>
      <b/>
      <sz val="10"/>
      <color indexed="18"/>
      <name val="Helvetica"/>
    </font>
    <font>
      <b/>
      <sz val="10"/>
      <color indexed="19"/>
      <name val="Helvetica"/>
    </font>
    <font>
      <b/>
      <sz val="10"/>
      <color indexed="20"/>
      <name val="Helvetica"/>
    </font>
    <font>
      <b/>
      <sz val="10"/>
      <color indexed="21"/>
      <name val="Helvetica"/>
    </font>
    <font>
      <sz val="10"/>
      <color indexed="22"/>
      <name val="Helvetica"/>
    </font>
    <font>
      <b/>
      <sz val="7"/>
      <color indexed="22"/>
      <name val="Helvetica"/>
    </font>
    <font>
      <b/>
      <sz val="10"/>
      <color indexed="23"/>
      <name val="Helvetica"/>
    </font>
    <font>
      <u/>
      <sz val="10"/>
      <color indexed="22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 style="thick">
        <color indexed="11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 style="thick">
        <color indexed="11"/>
      </right>
      <top style="thin">
        <color indexed="8"/>
      </top>
      <bottom style="medium">
        <color indexed="11"/>
      </bottom>
      <diagonal/>
    </border>
    <border>
      <left style="thick">
        <color indexed="11"/>
      </left>
      <right style="thick">
        <color indexed="11"/>
      </right>
      <top style="medium">
        <color indexed="11"/>
      </top>
      <bottom style="medium">
        <color indexed="11"/>
      </bottom>
      <diagonal/>
    </border>
    <border>
      <left style="thick">
        <color indexed="11"/>
      </left>
      <right style="thick">
        <color indexed="11"/>
      </right>
      <top style="medium">
        <color indexed="11"/>
      </top>
      <bottom style="thin">
        <color indexed="8"/>
      </bottom>
      <diagonal/>
    </border>
    <border>
      <left style="thick">
        <color indexed="11"/>
      </left>
      <right style="thick">
        <color indexed="11"/>
      </right>
      <top style="thin">
        <color indexed="8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ck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2" borderId="1" xfId="0" applyNumberFormat="1" applyFont="1" applyFill="1" applyBorder="1" applyAlignment="1">
      <alignment horizontal="right" vertical="top"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5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right" vertical="top" wrapText="1"/>
    </xf>
    <xf numFmtId="0" fontId="7" fillId="2" borderId="8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0" fontId="5" fillId="2" borderId="8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5" fillId="2" borderId="8" xfId="0" applyNumberFormat="1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left" vertical="top"/>
    </xf>
    <xf numFmtId="164" fontId="10" fillId="0" borderId="2" xfId="0" applyNumberFormat="1" applyFont="1" applyBorder="1" applyAlignment="1">
      <alignment horizontal="right" vertical="top"/>
    </xf>
    <xf numFmtId="0" fontId="11" fillId="0" borderId="8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64" fontId="10" fillId="3" borderId="2" xfId="0" applyNumberFormat="1" applyFont="1" applyFill="1" applyBorder="1" applyAlignment="1">
      <alignment horizontal="right" vertical="top"/>
    </xf>
    <xf numFmtId="0" fontId="11" fillId="3" borderId="8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3" fillId="4" borderId="1" xfId="0" applyNumberFormat="1" applyFont="1" applyFill="1" applyBorder="1" applyAlignment="1">
      <alignment horizontal="left" vertical="top" wrapText="1"/>
    </xf>
    <xf numFmtId="164" fontId="10" fillId="4" borderId="2" xfId="0" applyNumberFormat="1" applyFont="1" applyFill="1" applyBorder="1" applyAlignment="1">
      <alignment horizontal="right" vertical="top" wrapText="1"/>
    </xf>
    <xf numFmtId="0" fontId="11" fillId="4" borderId="8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3" fillId="4" borderId="1" xfId="0" applyNumberFormat="1" applyFont="1" applyFill="1" applyBorder="1" applyAlignment="1">
      <alignment horizontal="right" vertical="top" wrapText="1"/>
    </xf>
    <xf numFmtId="164" fontId="10" fillId="0" borderId="2" xfId="0" applyNumberFormat="1" applyFont="1" applyBorder="1" applyAlignment="1">
      <alignment horizontal="right" vertical="top" wrapText="1"/>
    </xf>
    <xf numFmtId="164" fontId="11" fillId="0" borderId="8" xfId="0" applyNumberFormat="1" applyFont="1" applyBorder="1" applyAlignment="1">
      <alignment horizontal="right" vertical="top" wrapText="1"/>
    </xf>
    <xf numFmtId="164" fontId="1" fillId="0" borderId="7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164" fontId="10" fillId="3" borderId="2" xfId="0" applyNumberFormat="1" applyFont="1" applyFill="1" applyBorder="1" applyAlignment="1">
      <alignment horizontal="right" vertical="top" wrapText="1"/>
    </xf>
    <xf numFmtId="164" fontId="11" fillId="3" borderId="8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164" fontId="1" fillId="3" borderId="2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1" fillId="0" borderId="7" xfId="0" applyNumberFormat="1" applyFont="1" applyBorder="1" applyAlignment="1">
      <alignment horizontal="right" vertical="top" wrapText="1"/>
    </xf>
    <xf numFmtId="164" fontId="12" fillId="0" borderId="1" xfId="0" applyNumberFormat="1" applyFont="1" applyBorder="1" applyAlignment="1">
      <alignment horizontal="right" vertical="top" wrapText="1"/>
    </xf>
    <xf numFmtId="165" fontId="1" fillId="3" borderId="2" xfId="0" applyNumberFormat="1" applyFont="1" applyFill="1" applyBorder="1" applyAlignment="1">
      <alignment horizontal="right" vertical="top" wrapText="1"/>
    </xf>
    <xf numFmtId="165" fontId="1" fillId="0" borderId="2" xfId="0" applyNumberFormat="1" applyFont="1" applyBorder="1" applyAlignment="1">
      <alignment horizontal="right" vertical="top" wrapText="1"/>
    </xf>
    <xf numFmtId="0" fontId="3" fillId="4" borderId="1" xfId="0" applyNumberFormat="1" applyFont="1" applyFill="1" applyBorder="1" applyAlignment="1">
      <alignment horizontal="left" vertical="top"/>
    </xf>
    <xf numFmtId="164" fontId="4" fillId="4" borderId="2" xfId="0" applyNumberFormat="1" applyFont="1" applyFill="1" applyBorder="1" applyAlignment="1">
      <alignment horizontal="right" vertical="top" wrapText="1"/>
    </xf>
    <xf numFmtId="164" fontId="3" fillId="4" borderId="8" xfId="0" applyNumberFormat="1" applyFont="1" applyFill="1" applyBorder="1" applyAlignment="1">
      <alignment horizontal="right" vertical="top" wrapText="1"/>
    </xf>
    <xf numFmtId="164" fontId="3" fillId="4" borderId="7" xfId="0" applyNumberFormat="1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164" fontId="3" fillId="4" borderId="2" xfId="0" applyNumberFormat="1" applyFont="1" applyFill="1" applyBorder="1" applyAlignment="1">
      <alignment horizontal="right" vertical="top" wrapText="1"/>
    </xf>
    <xf numFmtId="0" fontId="13" fillId="4" borderId="1" xfId="0" applyNumberFormat="1" applyFont="1" applyFill="1" applyBorder="1" applyAlignment="1">
      <alignment horizontal="right" vertical="top" wrapText="1"/>
    </xf>
    <xf numFmtId="164" fontId="4" fillId="3" borderId="2" xfId="0" applyNumberFormat="1" applyFont="1" applyFill="1" applyBorder="1" applyAlignment="1">
      <alignment horizontal="right" vertical="top" wrapText="1"/>
    </xf>
    <xf numFmtId="164" fontId="13" fillId="3" borderId="8" xfId="0" applyNumberFormat="1" applyFont="1" applyFill="1" applyBorder="1" applyAlignment="1">
      <alignment horizontal="right" vertical="top" wrapText="1"/>
    </xf>
    <xf numFmtId="164" fontId="13" fillId="3" borderId="7" xfId="0" applyNumberFormat="1" applyFont="1" applyFill="1" applyBorder="1" applyAlignment="1">
      <alignment horizontal="right" vertical="top" wrapText="1"/>
    </xf>
    <xf numFmtId="164" fontId="13" fillId="3" borderId="1" xfId="0" applyNumberFormat="1" applyFont="1" applyFill="1" applyBorder="1" applyAlignment="1">
      <alignment horizontal="right" vertical="top" wrapText="1"/>
    </xf>
    <xf numFmtId="164" fontId="13" fillId="3" borderId="2" xfId="0" applyNumberFormat="1" applyFont="1" applyFill="1" applyBorder="1" applyAlignment="1">
      <alignment horizontal="right" vertical="top" wrapText="1"/>
    </xf>
    <xf numFmtId="0" fontId="14" fillId="4" borderId="1" xfId="0" applyNumberFormat="1" applyFont="1" applyFill="1" applyBorder="1" applyAlignment="1">
      <alignment horizontal="right" vertical="top" wrapText="1"/>
    </xf>
    <xf numFmtId="164" fontId="14" fillId="0" borderId="2" xfId="0" applyNumberFormat="1" applyFont="1" applyBorder="1" applyAlignment="1">
      <alignment horizontal="right" vertical="top" wrapText="1"/>
    </xf>
    <xf numFmtId="164" fontId="14" fillId="0" borderId="8" xfId="0" applyNumberFormat="1" applyFont="1" applyBorder="1" applyAlignment="1">
      <alignment horizontal="right" vertical="top" wrapText="1"/>
    </xf>
    <xf numFmtId="164" fontId="15" fillId="0" borderId="7" xfId="0" applyNumberFormat="1" applyFont="1" applyBorder="1" applyAlignment="1">
      <alignment horizontal="right" vertical="top" wrapText="1"/>
    </xf>
    <xf numFmtId="164" fontId="14" fillId="0" borderId="1" xfId="0" applyNumberFormat="1" applyFont="1" applyBorder="1" applyAlignment="1">
      <alignment horizontal="right" vertical="top" wrapText="1"/>
    </xf>
    <xf numFmtId="164" fontId="15" fillId="0" borderId="1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right" vertical="top" wrapText="1"/>
    </xf>
    <xf numFmtId="0" fontId="16" fillId="4" borderId="1" xfId="0" applyNumberFormat="1" applyFont="1" applyFill="1" applyBorder="1" applyAlignment="1">
      <alignment horizontal="right" vertical="top" wrapText="1"/>
    </xf>
    <xf numFmtId="164" fontId="16" fillId="3" borderId="9" xfId="0" applyNumberFormat="1" applyFont="1" applyFill="1" applyBorder="1" applyAlignment="1">
      <alignment horizontal="right" vertical="top" wrapText="1"/>
    </xf>
    <xf numFmtId="164" fontId="16" fillId="3" borderId="7" xfId="0" applyNumberFormat="1" applyFont="1" applyFill="1" applyBorder="1" applyAlignment="1">
      <alignment horizontal="right" vertical="top" wrapText="1"/>
    </xf>
    <xf numFmtId="164" fontId="16" fillId="3" borderId="1" xfId="0" applyNumberFormat="1" applyFont="1" applyFill="1" applyBorder="1" applyAlignment="1">
      <alignment horizontal="right" vertical="top" wrapText="1"/>
    </xf>
    <xf numFmtId="164" fontId="16" fillId="3" borderId="2" xfId="0" applyNumberFormat="1" applyFont="1" applyFill="1" applyBorder="1" applyAlignment="1">
      <alignment horizontal="right" vertical="top" wrapText="1"/>
    </xf>
    <xf numFmtId="0" fontId="18" fillId="4" borderId="1" xfId="0" applyNumberFormat="1" applyFont="1" applyFill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164" fontId="5" fillId="0" borderId="10" xfId="0" applyNumberFormat="1" applyFont="1" applyBorder="1" applyAlignment="1">
      <alignment horizontal="right" vertical="top" wrapText="1"/>
    </xf>
    <xf numFmtId="164" fontId="18" fillId="0" borderId="7" xfId="0" applyNumberFormat="1" applyFont="1" applyBorder="1" applyAlignment="1">
      <alignment horizontal="right" vertical="top" wrapText="1"/>
    </xf>
    <xf numFmtId="164" fontId="18" fillId="0" borderId="1" xfId="0" applyNumberFormat="1" applyFont="1" applyBorder="1" applyAlignment="1">
      <alignment horizontal="right" vertical="top" wrapText="1"/>
    </xf>
    <xf numFmtId="164" fontId="18" fillId="0" borderId="2" xfId="0" applyNumberFormat="1" applyFont="1" applyBorder="1" applyAlignment="1">
      <alignment horizontal="right" vertical="top" wrapText="1"/>
    </xf>
    <xf numFmtId="0" fontId="19" fillId="4" borderId="1" xfId="0" applyNumberFormat="1" applyFont="1" applyFill="1" applyBorder="1" applyAlignment="1">
      <alignment horizontal="right" vertical="top" wrapText="1"/>
    </xf>
    <xf numFmtId="9" fontId="4" fillId="3" borderId="2" xfId="0" applyNumberFormat="1" applyFont="1" applyFill="1" applyBorder="1" applyAlignment="1">
      <alignment horizontal="center" vertical="top" wrapText="1"/>
    </xf>
    <xf numFmtId="164" fontId="19" fillId="3" borderId="11" xfId="0" applyNumberFormat="1" applyFont="1" applyFill="1" applyBorder="1" applyAlignment="1">
      <alignment horizontal="right" vertical="top" wrapText="1"/>
    </xf>
    <xf numFmtId="164" fontId="19" fillId="3" borderId="7" xfId="0" applyNumberFormat="1" applyFont="1" applyFill="1" applyBorder="1" applyAlignment="1">
      <alignment horizontal="right" vertical="top" wrapText="1"/>
    </xf>
    <xf numFmtId="164" fontId="19" fillId="3" borderId="1" xfId="0" applyNumberFormat="1" applyFont="1" applyFill="1" applyBorder="1" applyAlignment="1">
      <alignment horizontal="right" vertical="top" wrapText="1"/>
    </xf>
    <xf numFmtId="164" fontId="19" fillId="3" borderId="2" xfId="0" applyNumberFormat="1" applyFont="1" applyFill="1" applyBorder="1" applyAlignment="1">
      <alignment horizontal="right" vertical="top" wrapText="1"/>
    </xf>
    <xf numFmtId="0" fontId="20" fillId="0" borderId="1" xfId="0" applyNumberFormat="1" applyFont="1" applyBorder="1" applyAlignment="1">
      <alignment horizontal="left" vertical="top"/>
    </xf>
    <xf numFmtId="0" fontId="21" fillId="0" borderId="2" xfId="0" applyFont="1" applyBorder="1" applyAlignment="1">
      <alignment horizontal="right" vertical="top" wrapText="1"/>
    </xf>
    <xf numFmtId="0" fontId="11" fillId="0" borderId="8" xfId="0" applyNumberFormat="1" applyFont="1" applyBorder="1" applyAlignment="1">
      <alignment horizontal="center" vertical="top" wrapText="1"/>
    </xf>
    <xf numFmtId="0" fontId="20" fillId="0" borderId="7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top" wrapText="1"/>
    </xf>
    <xf numFmtId="0" fontId="20" fillId="0" borderId="2" xfId="0" applyNumberFormat="1" applyFont="1" applyBorder="1" applyAlignment="1">
      <alignment horizontal="center" vertical="top" wrapText="1"/>
    </xf>
    <xf numFmtId="164" fontId="20" fillId="3" borderId="2" xfId="0" applyNumberFormat="1" applyFont="1" applyFill="1" applyBorder="1" applyAlignment="1">
      <alignment horizontal="right" vertical="top" wrapText="1"/>
    </xf>
    <xf numFmtId="0" fontId="20" fillId="3" borderId="12" xfId="0" applyFont="1" applyFill="1" applyBorder="1" applyAlignment="1">
      <alignment horizontal="right" vertical="top" wrapText="1"/>
    </xf>
    <xf numFmtId="0" fontId="20" fillId="3" borderId="13" xfId="0" applyNumberFormat="1" applyFont="1" applyFill="1" applyBorder="1" applyAlignment="1">
      <alignment horizontal="right" vertical="top" wrapText="1"/>
    </xf>
    <xf numFmtId="0" fontId="20" fillId="3" borderId="14" xfId="0" applyNumberFormat="1" applyFont="1" applyFill="1" applyBorder="1" applyAlignment="1">
      <alignment horizontal="right" vertical="top" wrapText="1"/>
    </xf>
    <xf numFmtId="0" fontId="20" fillId="3" borderId="15" xfId="0" applyNumberFormat="1" applyFont="1" applyFill="1" applyBorder="1" applyAlignment="1">
      <alignment horizontal="right" vertical="top" wrapText="1"/>
    </xf>
    <xf numFmtId="0" fontId="20" fillId="3" borderId="7" xfId="0" applyNumberFormat="1" applyFont="1" applyFill="1" applyBorder="1" applyAlignment="1">
      <alignment horizontal="right" vertical="top" wrapText="1"/>
    </xf>
    <xf numFmtId="0" fontId="20" fillId="3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/>
    </xf>
    <xf numFmtId="0" fontId="20" fillId="0" borderId="1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8" xfId="0" applyNumberFormat="1" applyFont="1" applyBorder="1" applyAlignment="1">
      <alignment horizontal="center" vertical="top" wrapText="1"/>
    </xf>
    <xf numFmtId="0" fontId="20" fillId="0" borderId="16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005392"/>
      <rgbColor rgb="FF941100"/>
      <rgbColor rgb="FFFF2600"/>
      <rgbColor rgb="FFF4F4F4"/>
      <rgbColor rgb="FFDBDBDB"/>
      <rgbColor rgb="FF935100"/>
      <rgbColor rgb="FF521B92"/>
      <rgbColor rgb="FF011892"/>
      <rgbColor rgb="FFFF9300"/>
      <rgbColor rgb="FFD17E14"/>
      <rgbColor rgb="FF008E00"/>
      <rgbColor rgb="FF357CA2"/>
      <rgbColor rgb="FF0432FF"/>
      <rgbColor rgb="FFFF2C21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achtworld.com/boats/1984/Catalina-36-2656971/Muskegon/MI/United-States" TargetMode="External"/><Relationship Id="rId2" Type="http://schemas.openxmlformats.org/officeDocument/2006/relationships/hyperlink" Target="http://www.yachtworld.com/boats/1985/Catalina-36-2574926/Cleveland/United-States" TargetMode="External"/><Relationship Id="rId3" Type="http://schemas.openxmlformats.org/officeDocument/2006/relationships/hyperlink" Target="http://www.yachtworld.com/boats/1985/Catalina-36-2759352/Chicago/IL/United-St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1"/>
  <sheetViews>
    <sheetView showGridLines="0" tabSelected="1" workbookViewId="0">
      <pane xSplit="1" ySplit="6" topLeftCell="B50" activePane="bottomRight" state="frozenSplit"/>
      <selection pane="topRight"/>
      <selection pane="bottomLeft"/>
      <selection pane="bottomRight" activeCell="B2" sqref="A1:Q1048576"/>
    </sheetView>
  </sheetViews>
  <sheetFormatPr baseColWidth="10" defaultColWidth="9" defaultRowHeight="18" customHeight="1" x14ac:dyDescent="0"/>
  <cols>
    <col min="1" max="1" width="18.875" style="1" customWidth="1"/>
    <col min="2" max="2" width="7.25" style="1" customWidth="1"/>
    <col min="3" max="15" width="9" style="1" customWidth="1"/>
    <col min="16" max="17" width="9" style="1" hidden="1" customWidth="1"/>
    <col min="18" max="256" width="9" style="1" customWidth="1"/>
  </cols>
  <sheetData>
    <row r="1" spans="1:17" ht="16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33.75" customHeight="1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</row>
    <row r="3" spans="1:17" ht="20.25" customHeight="1">
      <c r="A3" s="2" t="s">
        <v>17</v>
      </c>
      <c r="B3" s="10"/>
      <c r="C3" s="11" t="s">
        <v>18</v>
      </c>
      <c r="D3" s="12" t="s">
        <v>19</v>
      </c>
      <c r="E3" s="13" t="s">
        <v>20</v>
      </c>
      <c r="F3" s="13" t="s">
        <v>21</v>
      </c>
      <c r="G3" s="14" t="s">
        <v>22</v>
      </c>
      <c r="H3" s="12" t="s">
        <v>23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28</v>
      </c>
      <c r="N3" s="13" t="s">
        <v>29</v>
      </c>
      <c r="O3" s="13" t="s">
        <v>30</v>
      </c>
      <c r="P3" s="13" t="s">
        <v>27</v>
      </c>
      <c r="Q3" s="13" t="s">
        <v>31</v>
      </c>
    </row>
    <row r="4" spans="1:17" ht="20.25" customHeight="1">
      <c r="A4" s="2" t="s">
        <v>32</v>
      </c>
      <c r="B4" s="15"/>
      <c r="C4" s="16">
        <v>1985</v>
      </c>
      <c r="D4" s="8">
        <v>1984</v>
      </c>
      <c r="E4" s="9">
        <v>1986</v>
      </c>
      <c r="F4" s="9">
        <v>1984</v>
      </c>
      <c r="G4" s="17">
        <v>1985</v>
      </c>
      <c r="H4" s="8">
        <v>1983</v>
      </c>
      <c r="I4" s="9">
        <v>1984</v>
      </c>
      <c r="J4" s="9">
        <v>1984</v>
      </c>
      <c r="K4" s="9">
        <v>1984</v>
      </c>
      <c r="L4" s="9">
        <v>1984</v>
      </c>
      <c r="M4" s="9">
        <v>1985</v>
      </c>
      <c r="N4" s="9">
        <v>1985</v>
      </c>
      <c r="O4" s="9">
        <v>1985</v>
      </c>
      <c r="P4" s="9">
        <v>1986</v>
      </c>
      <c r="Q4" s="9">
        <v>1985</v>
      </c>
    </row>
    <row r="5" spans="1:17" ht="20.25" customHeight="1">
      <c r="A5" s="2" t="s">
        <v>33</v>
      </c>
      <c r="B5" s="18"/>
      <c r="C5" s="19">
        <v>52000</v>
      </c>
      <c r="D5" s="20">
        <v>43900</v>
      </c>
      <c r="E5" s="21">
        <v>49900</v>
      </c>
      <c r="F5" s="21">
        <v>54900</v>
      </c>
      <c r="G5" s="22">
        <v>65000</v>
      </c>
      <c r="H5" s="20">
        <v>38150</v>
      </c>
      <c r="I5" s="21">
        <v>43066</v>
      </c>
      <c r="J5" s="21">
        <v>46773</v>
      </c>
      <c r="K5" s="21">
        <v>47863</v>
      </c>
      <c r="L5" s="21">
        <v>48953</v>
      </c>
      <c r="M5" s="21">
        <v>46325</v>
      </c>
      <c r="N5" s="21">
        <v>48600</v>
      </c>
      <c r="O5" s="21">
        <v>49062</v>
      </c>
      <c r="P5" s="21">
        <v>50044</v>
      </c>
      <c r="Q5" s="21">
        <v>49105</v>
      </c>
    </row>
    <row r="6" spans="1:17" ht="20.5" customHeight="1">
      <c r="A6" s="2" t="s">
        <v>34</v>
      </c>
      <c r="B6" s="18"/>
      <c r="C6" s="16" t="s">
        <v>35</v>
      </c>
      <c r="D6" s="8" t="s">
        <v>36</v>
      </c>
      <c r="E6" s="9" t="s">
        <v>36</v>
      </c>
      <c r="F6" s="9" t="s">
        <v>36</v>
      </c>
      <c r="G6" s="17" t="s">
        <v>37</v>
      </c>
      <c r="H6" s="8" t="s">
        <v>36</v>
      </c>
      <c r="I6" s="9" t="s">
        <v>36</v>
      </c>
      <c r="J6" s="9" t="s">
        <v>36</v>
      </c>
      <c r="K6" s="9" t="s">
        <v>36</v>
      </c>
      <c r="L6" s="9" t="s">
        <v>36</v>
      </c>
      <c r="M6" s="9" t="s">
        <v>38</v>
      </c>
      <c r="N6" s="9" t="s">
        <v>36</v>
      </c>
      <c r="O6" s="9" t="s">
        <v>36</v>
      </c>
      <c r="P6" s="9" t="s">
        <v>36</v>
      </c>
      <c r="Q6" s="9" t="s">
        <v>39</v>
      </c>
    </row>
    <row r="7" spans="1:17" ht="20.5" customHeight="1">
      <c r="A7" s="23" t="s">
        <v>40</v>
      </c>
      <c r="B7" s="24"/>
      <c r="C7" s="25"/>
      <c r="D7" s="26"/>
      <c r="E7" s="27"/>
      <c r="F7" s="27"/>
      <c r="G7" s="28"/>
      <c r="H7" s="26"/>
      <c r="I7" s="27"/>
      <c r="J7" s="27"/>
      <c r="K7" s="27"/>
      <c r="L7" s="27"/>
      <c r="M7" s="27"/>
      <c r="N7" s="27"/>
      <c r="O7" s="27"/>
      <c r="P7" s="27"/>
      <c r="Q7" s="27"/>
    </row>
    <row r="8" spans="1:17" ht="20.25" customHeight="1">
      <c r="A8" s="23" t="s">
        <v>41</v>
      </c>
      <c r="B8" s="29"/>
      <c r="C8" s="30"/>
      <c r="D8" s="31"/>
      <c r="E8" s="32"/>
      <c r="F8" s="32"/>
      <c r="G8" s="33"/>
      <c r="H8" s="31"/>
      <c r="I8" s="32"/>
      <c r="J8" s="32"/>
      <c r="K8" s="32"/>
      <c r="L8" s="32"/>
      <c r="M8" s="32"/>
      <c r="N8" s="32"/>
      <c r="O8" s="32"/>
      <c r="P8" s="32"/>
      <c r="Q8" s="32"/>
    </row>
    <row r="9" spans="1:17" ht="20.25" customHeight="1">
      <c r="A9" s="23" t="s">
        <v>42</v>
      </c>
      <c r="B9" s="24"/>
      <c r="C9" s="25"/>
      <c r="D9" s="26"/>
      <c r="E9" s="27"/>
      <c r="F9" s="27"/>
      <c r="G9" s="28"/>
      <c r="H9" s="26"/>
      <c r="I9" s="27"/>
      <c r="J9" s="27"/>
      <c r="K9" s="27"/>
      <c r="L9" s="27"/>
      <c r="M9" s="27"/>
      <c r="N9" s="27"/>
      <c r="O9" s="27"/>
      <c r="P9" s="27"/>
      <c r="Q9" s="27"/>
    </row>
    <row r="10" spans="1:17" ht="20.25" customHeight="1">
      <c r="A10" s="34" t="s">
        <v>43</v>
      </c>
      <c r="B10" s="35"/>
      <c r="C10" s="36"/>
      <c r="D10" s="37"/>
      <c r="E10" s="38"/>
      <c r="F10" s="38"/>
      <c r="G10" s="39"/>
      <c r="H10" s="37"/>
      <c r="I10" s="38"/>
      <c r="J10" s="38"/>
      <c r="K10" s="38"/>
      <c r="L10" s="38"/>
      <c r="M10" s="38"/>
      <c r="N10" s="38"/>
      <c r="O10" s="38"/>
      <c r="P10" s="38"/>
      <c r="Q10" s="40" t="s">
        <v>44</v>
      </c>
    </row>
    <row r="11" spans="1:17" ht="20.25" customHeight="1">
      <c r="A11" s="41" t="s">
        <v>45</v>
      </c>
      <c r="B11" s="42">
        <v>-200</v>
      </c>
      <c r="C11" s="43">
        <v>0</v>
      </c>
      <c r="D11" s="44">
        <v>0</v>
      </c>
      <c r="E11" s="45">
        <v>0</v>
      </c>
      <c r="F11" s="45">
        <f t="shared" ref="F11:Q11" si="0">$B11</f>
        <v>-200</v>
      </c>
      <c r="G11" s="46">
        <f t="shared" si="0"/>
        <v>-200</v>
      </c>
      <c r="H11" s="44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f t="shared" si="0"/>
        <v>-200</v>
      </c>
    </row>
    <row r="12" spans="1:17" ht="20.25" customHeight="1">
      <c r="A12" s="41" t="s">
        <v>46</v>
      </c>
      <c r="B12" s="47">
        <v>-2000</v>
      </c>
      <c r="C12" s="48">
        <f>$B12</f>
        <v>-2000</v>
      </c>
      <c r="D12" s="49">
        <v>0</v>
      </c>
      <c r="E12" s="50">
        <v>0</v>
      </c>
      <c r="F12" s="50">
        <v>0</v>
      </c>
      <c r="G12" s="51">
        <v>0</v>
      </c>
      <c r="H12" s="49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</row>
    <row r="13" spans="1:17" ht="20.25" customHeight="1">
      <c r="A13" s="41" t="s">
        <v>47</v>
      </c>
      <c r="B13" s="42">
        <v>1500</v>
      </c>
      <c r="C13" s="43">
        <v>0</v>
      </c>
      <c r="D13" s="44">
        <v>0</v>
      </c>
      <c r="E13" s="45">
        <v>500</v>
      </c>
      <c r="F13" s="45">
        <v>0</v>
      </c>
      <c r="G13" s="46">
        <v>0</v>
      </c>
      <c r="H13" s="44">
        <v>0</v>
      </c>
      <c r="I13" s="45">
        <f t="shared" ref="I13:K14" si="1">$B13</f>
        <v>1500</v>
      </c>
      <c r="J13" s="45">
        <f t="shared" si="1"/>
        <v>1500</v>
      </c>
      <c r="K13" s="45">
        <f t="shared" si="1"/>
        <v>1500</v>
      </c>
      <c r="L13" s="45">
        <v>1500</v>
      </c>
      <c r="M13" s="45">
        <v>500</v>
      </c>
      <c r="N13" s="45">
        <f>$B13</f>
        <v>1500</v>
      </c>
      <c r="O13" s="45">
        <v>0</v>
      </c>
      <c r="P13" s="45">
        <f>$B13</f>
        <v>1500</v>
      </c>
      <c r="Q13" s="45">
        <f>$B13</f>
        <v>1500</v>
      </c>
    </row>
    <row r="14" spans="1:17" ht="20.25" customHeight="1">
      <c r="A14" s="41" t="s">
        <v>48</v>
      </c>
      <c r="B14" s="47">
        <v>1800</v>
      </c>
      <c r="C14" s="48">
        <v>0</v>
      </c>
      <c r="D14" s="49">
        <v>0</v>
      </c>
      <c r="E14" s="50">
        <v>0</v>
      </c>
      <c r="F14" s="50">
        <v>0</v>
      </c>
      <c r="G14" s="51">
        <f>$B14-1000</f>
        <v>800</v>
      </c>
      <c r="H14" s="49">
        <v>0</v>
      </c>
      <c r="I14" s="50">
        <f t="shared" si="1"/>
        <v>1800</v>
      </c>
      <c r="J14" s="50">
        <f t="shared" si="1"/>
        <v>1800</v>
      </c>
      <c r="K14" s="50">
        <f t="shared" si="1"/>
        <v>1800</v>
      </c>
      <c r="L14" s="50">
        <v>1500</v>
      </c>
      <c r="M14" s="50">
        <v>0</v>
      </c>
      <c r="N14" s="50">
        <f>$B14</f>
        <v>1800</v>
      </c>
      <c r="O14" s="50">
        <v>0</v>
      </c>
      <c r="P14" s="50">
        <f>$B14</f>
        <v>1800</v>
      </c>
      <c r="Q14" s="50">
        <f>$B14</f>
        <v>1800</v>
      </c>
    </row>
    <row r="15" spans="1:17" ht="20.25" customHeight="1">
      <c r="A15" s="41" t="s">
        <v>49</v>
      </c>
      <c r="B15" s="42">
        <v>-500</v>
      </c>
      <c r="C15" s="43">
        <v>0</v>
      </c>
      <c r="D15" s="44">
        <v>0</v>
      </c>
      <c r="E15" s="45">
        <v>0</v>
      </c>
      <c r="F15" s="45">
        <v>0</v>
      </c>
      <c r="G15" s="46">
        <v>0</v>
      </c>
      <c r="H15" s="44">
        <v>0</v>
      </c>
      <c r="I15" s="45">
        <v>0</v>
      </c>
      <c r="J15" s="45">
        <v>0</v>
      </c>
      <c r="K15" s="45">
        <v>0</v>
      </c>
      <c r="L15" s="45">
        <v>0</v>
      </c>
      <c r="M15" s="45">
        <f>$B15</f>
        <v>-500</v>
      </c>
      <c r="N15" s="45">
        <f>$B15</f>
        <v>-500</v>
      </c>
      <c r="O15" s="45">
        <v>0</v>
      </c>
      <c r="P15" s="45">
        <v>0</v>
      </c>
      <c r="Q15" s="52" t="s">
        <v>27</v>
      </c>
    </row>
    <row r="16" spans="1:17" ht="20.25" customHeight="1">
      <c r="A16" s="41" t="s">
        <v>50</v>
      </c>
      <c r="B16" s="47">
        <v>-500</v>
      </c>
      <c r="C16" s="48">
        <v>0</v>
      </c>
      <c r="D16" s="49">
        <v>0</v>
      </c>
      <c r="E16" s="50">
        <v>0</v>
      </c>
      <c r="F16" s="50">
        <v>0</v>
      </c>
      <c r="G16" s="51">
        <f>$B16</f>
        <v>-500</v>
      </c>
      <c r="H16" s="49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</row>
    <row r="17" spans="1:17" ht="20.25" customHeight="1">
      <c r="A17" s="41" t="s">
        <v>51</v>
      </c>
      <c r="B17" s="42">
        <v>300</v>
      </c>
      <c r="C17" s="43">
        <v>0</v>
      </c>
      <c r="D17" s="44">
        <f>$B17</f>
        <v>300</v>
      </c>
      <c r="E17" s="45">
        <f>$B17</f>
        <v>300</v>
      </c>
      <c r="F17" s="45">
        <f>$B17</f>
        <v>300</v>
      </c>
      <c r="G17" s="46">
        <v>0</v>
      </c>
      <c r="H17" s="44">
        <f t="shared" ref="H17:N17" si="2">$B17</f>
        <v>300</v>
      </c>
      <c r="I17" s="45">
        <f t="shared" si="2"/>
        <v>300</v>
      </c>
      <c r="J17" s="45">
        <f t="shared" si="2"/>
        <v>300</v>
      </c>
      <c r="K17" s="45">
        <f t="shared" si="2"/>
        <v>300</v>
      </c>
      <c r="L17" s="45">
        <f t="shared" si="2"/>
        <v>300</v>
      </c>
      <c r="M17" s="45">
        <f t="shared" si="2"/>
        <v>300</v>
      </c>
      <c r="N17" s="45">
        <f t="shared" si="2"/>
        <v>300</v>
      </c>
      <c r="O17" s="45">
        <v>0</v>
      </c>
      <c r="P17" s="45">
        <f>$B17</f>
        <v>300</v>
      </c>
      <c r="Q17" s="45">
        <f>$B17</f>
        <v>300</v>
      </c>
    </row>
    <row r="18" spans="1:17" ht="20.25" customHeight="1">
      <c r="A18" s="41" t="s">
        <v>52</v>
      </c>
      <c r="B18" s="47">
        <v>300</v>
      </c>
      <c r="C18" s="48">
        <v>0</v>
      </c>
      <c r="D18" s="49">
        <v>0</v>
      </c>
      <c r="E18" s="50">
        <v>0</v>
      </c>
      <c r="F18" s="50">
        <f>$B18</f>
        <v>300</v>
      </c>
      <c r="G18" s="51">
        <v>0</v>
      </c>
      <c r="H18" s="49">
        <v>0</v>
      </c>
      <c r="I18" s="50">
        <f>$B18</f>
        <v>300</v>
      </c>
      <c r="J18" s="50">
        <v>0</v>
      </c>
      <c r="K18" s="50">
        <v>0</v>
      </c>
      <c r="L18" s="50">
        <f>$B18</f>
        <v>300</v>
      </c>
      <c r="M18" s="50">
        <f>$B18</f>
        <v>300</v>
      </c>
      <c r="N18" s="50">
        <f>$B18</f>
        <v>300</v>
      </c>
      <c r="O18" s="50">
        <v>0</v>
      </c>
      <c r="P18" s="50">
        <f>$B18</f>
        <v>300</v>
      </c>
      <c r="Q18" s="50">
        <f>$B18</f>
        <v>300</v>
      </c>
    </row>
    <row r="19" spans="1:17" ht="20.25" customHeight="1">
      <c r="A19" s="41" t="s">
        <v>53</v>
      </c>
      <c r="B19" s="42">
        <v>-400</v>
      </c>
      <c r="C19" s="43">
        <v>0</v>
      </c>
      <c r="D19" s="44">
        <v>0</v>
      </c>
      <c r="E19" s="45">
        <v>0</v>
      </c>
      <c r="F19" s="45">
        <f>$B19</f>
        <v>-400</v>
      </c>
      <c r="G19" s="46">
        <f>$B19</f>
        <v>-400</v>
      </c>
      <c r="H19" s="44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f>$B19</f>
        <v>-400</v>
      </c>
      <c r="P19" s="45">
        <v>0</v>
      </c>
      <c r="Q19" s="45">
        <f>$B19</f>
        <v>-400</v>
      </c>
    </row>
    <row r="20" spans="1:17" ht="20.25" customHeight="1">
      <c r="A20" s="41" t="s">
        <v>54</v>
      </c>
      <c r="B20" s="47">
        <v>2000</v>
      </c>
      <c r="C20" s="48">
        <v>0</v>
      </c>
      <c r="D20" s="49">
        <v>0</v>
      </c>
      <c r="E20" s="50">
        <v>0</v>
      </c>
      <c r="F20" s="50">
        <v>0</v>
      </c>
      <c r="G20" s="51">
        <v>0</v>
      </c>
      <c r="H20" s="49">
        <f>$B20</f>
        <v>2000</v>
      </c>
      <c r="I20" s="53" t="s">
        <v>27</v>
      </c>
      <c r="J20" s="50">
        <f t="shared" ref="J20:L21" si="3">$B20</f>
        <v>2000</v>
      </c>
      <c r="K20" s="50">
        <f t="shared" si="3"/>
        <v>2000</v>
      </c>
      <c r="L20" s="50">
        <f t="shared" si="3"/>
        <v>2000</v>
      </c>
      <c r="M20" s="50">
        <v>0</v>
      </c>
      <c r="N20" s="50">
        <f>$B20</f>
        <v>2000</v>
      </c>
      <c r="O20" s="50">
        <v>0</v>
      </c>
      <c r="P20" s="50">
        <f>$B20</f>
        <v>2000</v>
      </c>
      <c r="Q20" s="50">
        <v>0</v>
      </c>
    </row>
    <row r="21" spans="1:17" ht="20.25" customHeight="1">
      <c r="A21" s="41" t="s">
        <v>55</v>
      </c>
      <c r="B21" s="42">
        <v>1500</v>
      </c>
      <c r="C21" s="43">
        <v>0</v>
      </c>
      <c r="D21" s="44">
        <v>0</v>
      </c>
      <c r="E21" s="45">
        <v>0</v>
      </c>
      <c r="F21" s="45">
        <v>0</v>
      </c>
      <c r="G21" s="46">
        <v>0</v>
      </c>
      <c r="H21" s="54" t="s">
        <v>56</v>
      </c>
      <c r="I21" s="45">
        <v>0</v>
      </c>
      <c r="J21" s="45">
        <f t="shared" si="3"/>
        <v>1500</v>
      </c>
      <c r="K21" s="45">
        <f t="shared" si="3"/>
        <v>1500</v>
      </c>
      <c r="L21" s="45">
        <f t="shared" si="3"/>
        <v>1500</v>
      </c>
      <c r="M21" s="45">
        <v>0</v>
      </c>
      <c r="N21" s="45">
        <f>$B21</f>
        <v>1500</v>
      </c>
      <c r="O21" s="45">
        <v>0</v>
      </c>
      <c r="P21" s="45">
        <f>$B21</f>
        <v>1500</v>
      </c>
      <c r="Q21" s="52" t="s">
        <v>27</v>
      </c>
    </row>
    <row r="22" spans="1:17" ht="20.25" customHeight="1">
      <c r="A22" s="41" t="s">
        <v>57</v>
      </c>
      <c r="B22" s="47">
        <v>-800</v>
      </c>
      <c r="C22" s="48">
        <v>0</v>
      </c>
      <c r="D22" s="49">
        <v>0</v>
      </c>
      <c r="E22" s="50">
        <v>0</v>
      </c>
      <c r="F22" s="50">
        <v>0</v>
      </c>
      <c r="G22" s="51">
        <v>0</v>
      </c>
      <c r="H22" s="49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500</v>
      </c>
      <c r="P22" s="50">
        <v>0</v>
      </c>
      <c r="Q22" s="50">
        <v>0</v>
      </c>
    </row>
    <row r="23" spans="1:17" ht="20.25" customHeight="1">
      <c r="A23" s="41" t="s">
        <v>58</v>
      </c>
      <c r="B23" s="42">
        <v>-1000</v>
      </c>
      <c r="C23" s="43">
        <v>0</v>
      </c>
      <c r="D23" s="44">
        <v>0</v>
      </c>
      <c r="E23" s="45">
        <f>$B23</f>
        <v>-1000</v>
      </c>
      <c r="F23" s="45">
        <v>0</v>
      </c>
      <c r="G23" s="46">
        <v>0</v>
      </c>
      <c r="H23" s="44">
        <v>-1000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</row>
    <row r="24" spans="1:17" ht="20.25" customHeight="1">
      <c r="A24" s="41" t="s">
        <v>59</v>
      </c>
      <c r="B24" s="47">
        <v>-1500</v>
      </c>
      <c r="C24" s="48">
        <v>0</v>
      </c>
      <c r="D24" s="49">
        <f>$B24</f>
        <v>-1500</v>
      </c>
      <c r="E24" s="50">
        <f>$B24</f>
        <v>-1500</v>
      </c>
      <c r="F24" s="50">
        <v>0</v>
      </c>
      <c r="G24" s="51">
        <v>0</v>
      </c>
      <c r="H24" s="49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</row>
    <row r="25" spans="1:17" ht="20.25" customHeight="1">
      <c r="A25" s="41" t="s">
        <v>60</v>
      </c>
      <c r="B25" s="42">
        <v>1000</v>
      </c>
      <c r="C25" s="43">
        <v>0</v>
      </c>
      <c r="D25" s="44">
        <f>$B25</f>
        <v>1000</v>
      </c>
      <c r="E25" s="45">
        <f>$B25</f>
        <v>1000</v>
      </c>
      <c r="F25" s="45">
        <f>$B25</f>
        <v>1000</v>
      </c>
      <c r="G25" s="46">
        <v>0</v>
      </c>
      <c r="H25" s="44">
        <f t="shared" ref="H25:N25" si="4">$B25</f>
        <v>1000</v>
      </c>
      <c r="I25" s="45">
        <f t="shared" si="4"/>
        <v>1000</v>
      </c>
      <c r="J25" s="45">
        <f t="shared" si="4"/>
        <v>1000</v>
      </c>
      <c r="K25" s="45">
        <f t="shared" si="4"/>
        <v>1000</v>
      </c>
      <c r="L25" s="45">
        <f t="shared" si="4"/>
        <v>1000</v>
      </c>
      <c r="M25" s="45">
        <f t="shared" si="4"/>
        <v>1000</v>
      </c>
      <c r="N25" s="45">
        <f t="shared" si="4"/>
        <v>1000</v>
      </c>
      <c r="O25" s="45">
        <v>0</v>
      </c>
      <c r="P25" s="45">
        <f>$B25</f>
        <v>1000</v>
      </c>
      <c r="Q25" s="45">
        <f>$B25</f>
        <v>1000</v>
      </c>
    </row>
    <row r="26" spans="1:17" ht="20.25" customHeight="1">
      <c r="A26" s="41" t="s">
        <v>61</v>
      </c>
      <c r="B26" s="47">
        <v>250</v>
      </c>
      <c r="C26" s="48">
        <v>0</v>
      </c>
      <c r="D26" s="49">
        <f>$B26</f>
        <v>250</v>
      </c>
      <c r="E26" s="50">
        <v>0</v>
      </c>
      <c r="F26" s="50">
        <v>0</v>
      </c>
      <c r="G26" s="51">
        <v>0</v>
      </c>
      <c r="H26" s="49">
        <f>$B26</f>
        <v>250</v>
      </c>
      <c r="I26" s="50">
        <v>100</v>
      </c>
      <c r="J26" s="50">
        <f>$B26</f>
        <v>250</v>
      </c>
      <c r="K26" s="50">
        <v>0</v>
      </c>
      <c r="L26" s="50">
        <f>$B26</f>
        <v>250</v>
      </c>
      <c r="M26" s="50">
        <f>$B26</f>
        <v>250</v>
      </c>
      <c r="N26" s="50">
        <f>$B26</f>
        <v>250</v>
      </c>
      <c r="O26" s="50">
        <v>0</v>
      </c>
      <c r="P26" s="50">
        <f>$B26</f>
        <v>250</v>
      </c>
      <c r="Q26" s="50">
        <v>0</v>
      </c>
    </row>
    <row r="27" spans="1:17" ht="20.25" customHeight="1">
      <c r="A27" s="41" t="s">
        <v>62</v>
      </c>
      <c r="B27" s="42">
        <v>250</v>
      </c>
      <c r="C27" s="43">
        <v>0</v>
      </c>
      <c r="D27" s="44">
        <v>0</v>
      </c>
      <c r="E27" s="45">
        <v>0</v>
      </c>
      <c r="F27" s="45">
        <f>$B27</f>
        <v>250</v>
      </c>
      <c r="G27" s="46">
        <v>0</v>
      </c>
      <c r="H27" s="44">
        <v>0</v>
      </c>
      <c r="I27" s="45">
        <v>0</v>
      </c>
      <c r="J27" s="45">
        <f>$B27</f>
        <v>250</v>
      </c>
      <c r="K27" s="45">
        <v>0</v>
      </c>
      <c r="L27" s="45">
        <f>$B27</f>
        <v>250</v>
      </c>
      <c r="M27" s="45">
        <v>0</v>
      </c>
      <c r="N27" s="45">
        <f>$B27</f>
        <v>250</v>
      </c>
      <c r="O27" s="45">
        <v>0</v>
      </c>
      <c r="P27" s="45">
        <f>$B27</f>
        <v>250</v>
      </c>
      <c r="Q27" s="45">
        <v>0</v>
      </c>
    </row>
    <row r="28" spans="1:17" ht="20.25" customHeight="1">
      <c r="A28" s="41" t="s">
        <v>63</v>
      </c>
      <c r="B28" s="47">
        <v>-200</v>
      </c>
      <c r="C28" s="48">
        <v>0</v>
      </c>
      <c r="D28" s="49">
        <v>0</v>
      </c>
      <c r="E28" s="50">
        <v>0</v>
      </c>
      <c r="F28" s="50">
        <f>$B28</f>
        <v>-200</v>
      </c>
      <c r="G28" s="51">
        <v>0</v>
      </c>
      <c r="H28" s="49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</row>
    <row r="29" spans="1:17" ht="20.25" customHeight="1">
      <c r="A29" s="41" t="s">
        <v>64</v>
      </c>
      <c r="B29" s="42">
        <v>100</v>
      </c>
      <c r="C29" s="43">
        <v>0</v>
      </c>
      <c r="D29" s="44">
        <f>$B29</f>
        <v>100</v>
      </c>
      <c r="E29" s="45">
        <v>0</v>
      </c>
      <c r="F29" s="45">
        <v>0</v>
      </c>
      <c r="G29" s="46">
        <v>0</v>
      </c>
      <c r="H29" s="44">
        <v>0</v>
      </c>
      <c r="I29" s="45">
        <f>$B29</f>
        <v>100</v>
      </c>
      <c r="J29" s="45">
        <f>$B29</f>
        <v>100</v>
      </c>
      <c r="K29" s="45">
        <v>0</v>
      </c>
      <c r="L29" s="45">
        <f>$B29</f>
        <v>100</v>
      </c>
      <c r="M29" s="45">
        <f>$B29</f>
        <v>100</v>
      </c>
      <c r="N29" s="45">
        <f>$B29</f>
        <v>100</v>
      </c>
      <c r="O29" s="45">
        <v>0</v>
      </c>
      <c r="P29" s="45">
        <f>$B29</f>
        <v>100</v>
      </c>
      <c r="Q29" s="45">
        <v>0</v>
      </c>
    </row>
    <row r="30" spans="1:17" ht="20.25" customHeight="1">
      <c r="A30" s="41" t="s">
        <v>65</v>
      </c>
      <c r="B30" s="47">
        <v>-500</v>
      </c>
      <c r="C30" s="48">
        <v>0</v>
      </c>
      <c r="D30" s="49">
        <v>0</v>
      </c>
      <c r="E30" s="50">
        <v>0</v>
      </c>
      <c r="F30" s="50">
        <v>0</v>
      </c>
      <c r="G30" s="51">
        <v>0</v>
      </c>
      <c r="H30" s="49">
        <v>0</v>
      </c>
      <c r="I30" s="50">
        <v>0</v>
      </c>
      <c r="J30" s="50">
        <f>$B30</f>
        <v>-500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</row>
    <row r="31" spans="1:17" ht="20.25" customHeight="1">
      <c r="A31" s="41" t="s">
        <v>66</v>
      </c>
      <c r="B31" s="42">
        <v>1700</v>
      </c>
      <c r="C31" s="43">
        <v>0</v>
      </c>
      <c r="D31" s="44">
        <f t="shared" ref="D31:K55" si="5">0</f>
        <v>0</v>
      </c>
      <c r="E31" s="45">
        <v>0</v>
      </c>
      <c r="F31" s="45">
        <f>$B31</f>
        <v>1700</v>
      </c>
      <c r="G31" s="46">
        <v>0</v>
      </c>
      <c r="H31" s="44">
        <v>1500</v>
      </c>
      <c r="I31" s="45">
        <f>$B31</f>
        <v>1700</v>
      </c>
      <c r="J31" s="45">
        <f>$B31</f>
        <v>1700</v>
      </c>
      <c r="K31" s="45">
        <f t="shared" ref="K31:Q31" si="6">$B31</f>
        <v>1700</v>
      </c>
      <c r="L31" s="45">
        <f t="shared" si="6"/>
        <v>1700</v>
      </c>
      <c r="M31" s="45">
        <f t="shared" si="6"/>
        <v>1700</v>
      </c>
      <c r="N31" s="45">
        <f t="shared" si="6"/>
        <v>1700</v>
      </c>
      <c r="O31" s="45">
        <f t="shared" si="6"/>
        <v>1700</v>
      </c>
      <c r="P31" s="45">
        <f t="shared" si="6"/>
        <v>1700</v>
      </c>
      <c r="Q31" s="45">
        <f t="shared" si="6"/>
        <v>1700</v>
      </c>
    </row>
    <row r="32" spans="1:17" ht="20.25" customHeight="1">
      <c r="A32" s="41" t="s">
        <v>67</v>
      </c>
      <c r="B32" s="47">
        <v>550</v>
      </c>
      <c r="C32" s="48">
        <v>0</v>
      </c>
      <c r="D32" s="49">
        <f>$B32</f>
        <v>550</v>
      </c>
      <c r="E32" s="50">
        <f>$B32</f>
        <v>550</v>
      </c>
      <c r="F32" s="50">
        <v>0</v>
      </c>
      <c r="G32" s="51">
        <v>0</v>
      </c>
      <c r="H32" s="49">
        <v>350</v>
      </c>
      <c r="I32" s="50">
        <f>$B32</f>
        <v>550</v>
      </c>
      <c r="J32" s="50">
        <f>$B32</f>
        <v>550</v>
      </c>
      <c r="K32" s="50">
        <f t="shared" ref="K32:P33" si="7">$B32</f>
        <v>550</v>
      </c>
      <c r="L32" s="50">
        <f t="shared" si="7"/>
        <v>550</v>
      </c>
      <c r="M32" s="50">
        <f t="shared" si="7"/>
        <v>550</v>
      </c>
      <c r="N32" s="50">
        <f t="shared" si="7"/>
        <v>550</v>
      </c>
      <c r="O32" s="50">
        <f t="shared" si="7"/>
        <v>550</v>
      </c>
      <c r="P32" s="50">
        <f t="shared" si="7"/>
        <v>550</v>
      </c>
      <c r="Q32" s="50">
        <v>0</v>
      </c>
    </row>
    <row r="33" spans="1:17" ht="20.25" customHeight="1">
      <c r="A33" s="41" t="s">
        <v>68</v>
      </c>
      <c r="B33" s="42">
        <v>500</v>
      </c>
      <c r="C33" s="43">
        <f>$B33</f>
        <v>500</v>
      </c>
      <c r="D33" s="44">
        <f>$B33</f>
        <v>500</v>
      </c>
      <c r="E33" s="45">
        <f>$B33</f>
        <v>500</v>
      </c>
      <c r="F33" s="45">
        <f>$B33</f>
        <v>500</v>
      </c>
      <c r="G33" s="46">
        <v>0</v>
      </c>
      <c r="H33" s="44">
        <v>500</v>
      </c>
      <c r="I33" s="45">
        <f>$B33</f>
        <v>500</v>
      </c>
      <c r="J33" s="45">
        <f>$B33</f>
        <v>500</v>
      </c>
      <c r="K33" s="45">
        <f t="shared" si="7"/>
        <v>500</v>
      </c>
      <c r="L33" s="45">
        <f t="shared" si="7"/>
        <v>500</v>
      </c>
      <c r="M33" s="45">
        <f t="shared" si="7"/>
        <v>500</v>
      </c>
      <c r="N33" s="45">
        <f t="shared" si="7"/>
        <v>500</v>
      </c>
      <c r="O33" s="45">
        <f t="shared" si="7"/>
        <v>500</v>
      </c>
      <c r="P33" s="45">
        <f t="shared" si="7"/>
        <v>500</v>
      </c>
      <c r="Q33" s="45">
        <f>$B33</f>
        <v>500</v>
      </c>
    </row>
    <row r="34" spans="1:17" ht="20.25" customHeight="1">
      <c r="A34" s="41" t="s">
        <v>69</v>
      </c>
      <c r="B34" s="47">
        <v>-350</v>
      </c>
      <c r="C34" s="48">
        <f>$B34</f>
        <v>-350</v>
      </c>
      <c r="D34" s="49">
        <v>0</v>
      </c>
      <c r="E34" s="50">
        <f>$B34</f>
        <v>-350</v>
      </c>
      <c r="F34" s="50">
        <v>0</v>
      </c>
      <c r="G34" s="51">
        <f>$B34</f>
        <v>-350</v>
      </c>
      <c r="H34" s="49">
        <v>0</v>
      </c>
      <c r="I34" s="50">
        <v>0</v>
      </c>
      <c r="J34" s="50">
        <v>0</v>
      </c>
      <c r="K34" s="50">
        <v>0</v>
      </c>
      <c r="L34" s="50">
        <v>0</v>
      </c>
      <c r="M34" s="50">
        <f>$B34</f>
        <v>-350</v>
      </c>
      <c r="N34" s="50">
        <v>0</v>
      </c>
      <c r="O34" s="50">
        <f>$B34</f>
        <v>-350</v>
      </c>
      <c r="P34" s="50">
        <v>0</v>
      </c>
      <c r="Q34" s="50">
        <f>$B34</f>
        <v>-350</v>
      </c>
    </row>
    <row r="35" spans="1:17" ht="20.25" customHeight="1">
      <c r="A35" s="41" t="s">
        <v>70</v>
      </c>
      <c r="B35" s="42">
        <v>1000</v>
      </c>
      <c r="C35" s="43">
        <v>0</v>
      </c>
      <c r="D35" s="44">
        <f>$B35</f>
        <v>1000</v>
      </c>
      <c r="E35" s="45">
        <f t="shared" ref="E35:Q35" si="8">$B35-500</f>
        <v>500</v>
      </c>
      <c r="F35" s="45">
        <f t="shared" si="8"/>
        <v>500</v>
      </c>
      <c r="G35" s="46">
        <f t="shared" si="8"/>
        <v>500</v>
      </c>
      <c r="H35" s="44">
        <v>1000</v>
      </c>
      <c r="I35" s="45">
        <v>0</v>
      </c>
      <c r="J35" s="45">
        <f>$B35</f>
        <v>1000</v>
      </c>
      <c r="K35" s="45">
        <v>0</v>
      </c>
      <c r="L35" s="45">
        <f t="shared" si="8"/>
        <v>500</v>
      </c>
      <c r="M35" s="45">
        <f>$B35</f>
        <v>1000</v>
      </c>
      <c r="N35" s="45">
        <f t="shared" si="8"/>
        <v>500</v>
      </c>
      <c r="O35" s="45">
        <f t="shared" si="8"/>
        <v>500</v>
      </c>
      <c r="P35" s="45">
        <f t="shared" si="8"/>
        <v>500</v>
      </c>
      <c r="Q35" s="45">
        <f t="shared" si="8"/>
        <v>500</v>
      </c>
    </row>
    <row r="36" spans="1:17" ht="20.25" customHeight="1">
      <c r="A36" s="41" t="s">
        <v>71</v>
      </c>
      <c r="B36" s="47">
        <v>500</v>
      </c>
      <c r="C36" s="48">
        <v>0</v>
      </c>
      <c r="D36" s="49">
        <f>$B36</f>
        <v>500</v>
      </c>
      <c r="E36" s="50">
        <f>$B36</f>
        <v>500</v>
      </c>
      <c r="F36" s="50">
        <f>$B36</f>
        <v>500</v>
      </c>
      <c r="G36" s="51">
        <v>0</v>
      </c>
      <c r="H36" s="49">
        <v>500</v>
      </c>
      <c r="I36" s="50">
        <v>0</v>
      </c>
      <c r="J36" s="50">
        <f>$B36</f>
        <v>500</v>
      </c>
      <c r="K36" s="50">
        <v>0</v>
      </c>
      <c r="L36" s="50">
        <v>0</v>
      </c>
      <c r="M36" s="50">
        <v>0</v>
      </c>
      <c r="N36" s="50">
        <f>$B36</f>
        <v>500</v>
      </c>
      <c r="O36" s="50">
        <v>0</v>
      </c>
      <c r="P36" s="50">
        <v>0</v>
      </c>
      <c r="Q36" s="50">
        <v>0</v>
      </c>
    </row>
    <row r="37" spans="1:17" ht="20.25" customHeight="1">
      <c r="A37" s="41" t="s">
        <v>72</v>
      </c>
      <c r="B37" s="42">
        <v>1500</v>
      </c>
      <c r="C37" s="43">
        <v>0</v>
      </c>
      <c r="D37" s="44">
        <f>$B37</f>
        <v>1500</v>
      </c>
      <c r="E37" s="45">
        <v>0</v>
      </c>
      <c r="F37" s="45">
        <f>$B37</f>
        <v>1500</v>
      </c>
      <c r="G37" s="46">
        <v>0</v>
      </c>
      <c r="H37" s="44">
        <f>$B37</f>
        <v>1500</v>
      </c>
      <c r="I37" s="45">
        <v>0</v>
      </c>
      <c r="J37" s="45">
        <f>$B37</f>
        <v>1500</v>
      </c>
      <c r="K37" s="45">
        <v>0</v>
      </c>
      <c r="L37" s="45">
        <v>0</v>
      </c>
      <c r="M37" s="45">
        <f>$B37</f>
        <v>1500</v>
      </c>
      <c r="N37" s="45">
        <v>0</v>
      </c>
      <c r="O37" s="45">
        <v>0</v>
      </c>
      <c r="P37" s="45">
        <v>0</v>
      </c>
      <c r="Q37" s="45">
        <v>0</v>
      </c>
    </row>
    <row r="38" spans="1:17" ht="20.25" customHeight="1">
      <c r="A38" s="41" t="s">
        <v>73</v>
      </c>
      <c r="B38" s="47">
        <v>1700</v>
      </c>
      <c r="C38" s="48">
        <v>0</v>
      </c>
      <c r="D38" s="49">
        <v>0</v>
      </c>
      <c r="E38" s="50">
        <v>0</v>
      </c>
      <c r="F38" s="50">
        <v>0</v>
      </c>
      <c r="G38" s="51">
        <v>0</v>
      </c>
      <c r="H38" s="49">
        <f>$B38</f>
        <v>1700</v>
      </c>
      <c r="I38" s="50">
        <v>0</v>
      </c>
      <c r="J38" s="50">
        <v>0</v>
      </c>
      <c r="K38" s="50">
        <v>0</v>
      </c>
      <c r="L38" s="50">
        <v>0</v>
      </c>
      <c r="M38" s="50">
        <f>$B38</f>
        <v>1700</v>
      </c>
      <c r="N38" s="50">
        <v>0</v>
      </c>
      <c r="O38" s="50">
        <v>0</v>
      </c>
      <c r="P38" s="50">
        <v>0</v>
      </c>
      <c r="Q38" s="50">
        <v>0</v>
      </c>
    </row>
    <row r="39" spans="1:17" ht="20.25" customHeight="1">
      <c r="A39" s="41" t="s">
        <v>74</v>
      </c>
      <c r="B39" s="42">
        <v>600</v>
      </c>
      <c r="C39" s="43">
        <v>0</v>
      </c>
      <c r="D39" s="44">
        <f>$B39</f>
        <v>600</v>
      </c>
      <c r="E39" s="45">
        <f>$B39</f>
        <v>600</v>
      </c>
      <c r="F39" s="45">
        <f>$B39</f>
        <v>600</v>
      </c>
      <c r="G39" s="46">
        <v>0</v>
      </c>
      <c r="H39" s="44">
        <v>0</v>
      </c>
      <c r="I39" s="45">
        <v>0</v>
      </c>
      <c r="J39" s="45">
        <f>$B39</f>
        <v>600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</row>
    <row r="40" spans="1:17" ht="20.25" customHeight="1">
      <c r="A40" s="41" t="s">
        <v>75</v>
      </c>
      <c r="B40" s="47">
        <v>2000</v>
      </c>
      <c r="C40" s="48">
        <v>0</v>
      </c>
      <c r="D40" s="49">
        <v>300</v>
      </c>
      <c r="E40" s="50">
        <v>0</v>
      </c>
      <c r="F40" s="50">
        <f>$B40</f>
        <v>2000</v>
      </c>
      <c r="G40" s="51">
        <v>0</v>
      </c>
      <c r="H40" s="49">
        <v>0</v>
      </c>
      <c r="I40" s="50">
        <v>0</v>
      </c>
      <c r="J40" s="50">
        <f>$B40-1000</f>
        <v>1000</v>
      </c>
      <c r="K40" s="50">
        <v>0</v>
      </c>
      <c r="L40" s="50">
        <f>$B40</f>
        <v>2000</v>
      </c>
      <c r="M40" s="50">
        <v>0</v>
      </c>
      <c r="N40" s="50">
        <v>0</v>
      </c>
      <c r="O40" s="50">
        <f>$B40</f>
        <v>2000</v>
      </c>
      <c r="P40" s="50">
        <f>$B40</f>
        <v>2000</v>
      </c>
      <c r="Q40" s="50">
        <v>0</v>
      </c>
    </row>
    <row r="41" spans="1:17" ht="20.25" customHeight="1">
      <c r="A41" s="41" t="s">
        <v>76</v>
      </c>
      <c r="B41" s="42">
        <v>1500</v>
      </c>
      <c r="C41" s="43">
        <v>0</v>
      </c>
      <c r="D41" s="44">
        <v>400</v>
      </c>
      <c r="E41" s="45">
        <v>0</v>
      </c>
      <c r="F41" s="45">
        <v>0</v>
      </c>
      <c r="G41" s="46">
        <v>0</v>
      </c>
      <c r="H41" s="44">
        <v>0</v>
      </c>
      <c r="I41" s="45">
        <v>0</v>
      </c>
      <c r="J41" s="45">
        <v>0</v>
      </c>
      <c r="K41" s="45">
        <v>0</v>
      </c>
      <c r="L41" s="45">
        <f>$B41</f>
        <v>1500</v>
      </c>
      <c r="M41" s="45">
        <v>0</v>
      </c>
      <c r="N41" s="45">
        <f>$B41</f>
        <v>1500</v>
      </c>
      <c r="O41" s="45">
        <v>0</v>
      </c>
      <c r="P41" s="45">
        <v>0</v>
      </c>
      <c r="Q41" s="45">
        <v>0</v>
      </c>
    </row>
    <row r="42" spans="1:17" ht="20.25" customHeight="1">
      <c r="A42" s="41" t="s">
        <v>77</v>
      </c>
      <c r="B42" s="47">
        <v>200</v>
      </c>
      <c r="C42" s="48">
        <v>0</v>
      </c>
      <c r="D42" s="49">
        <f>$B42</f>
        <v>200</v>
      </c>
      <c r="E42" s="50">
        <f>$B42</f>
        <v>200</v>
      </c>
      <c r="F42" s="50">
        <f>$B42</f>
        <v>200</v>
      </c>
      <c r="G42" s="51">
        <v>0</v>
      </c>
      <c r="H42" s="49">
        <f>$B42</f>
        <v>200</v>
      </c>
      <c r="I42" s="50">
        <f>$B42</f>
        <v>200</v>
      </c>
      <c r="J42" s="50">
        <f>$B42</f>
        <v>200</v>
      </c>
      <c r="K42" s="50">
        <f>$B42</f>
        <v>200</v>
      </c>
      <c r="L42" s="50">
        <f>$B42</f>
        <v>200</v>
      </c>
      <c r="M42" s="50">
        <f>$B42</f>
        <v>200</v>
      </c>
      <c r="N42" s="50">
        <f>$B42</f>
        <v>200</v>
      </c>
      <c r="O42" s="50">
        <f>$B42</f>
        <v>200</v>
      </c>
      <c r="P42" s="50">
        <f>$B42</f>
        <v>200</v>
      </c>
      <c r="Q42" s="50">
        <f>$B42</f>
        <v>200</v>
      </c>
    </row>
    <row r="43" spans="1:17" ht="20.25" customHeight="1">
      <c r="A43" s="41" t="s">
        <v>78</v>
      </c>
      <c r="B43" s="42">
        <v>-400</v>
      </c>
      <c r="C43" s="43">
        <v>0</v>
      </c>
      <c r="D43" s="44">
        <v>0</v>
      </c>
      <c r="E43" s="45">
        <f>$B43</f>
        <v>-400</v>
      </c>
      <c r="F43" s="45">
        <v>0</v>
      </c>
      <c r="G43" s="46">
        <v>0</v>
      </c>
      <c r="H43" s="44">
        <f>$B43</f>
        <v>-400</v>
      </c>
      <c r="I43" s="45">
        <f>$B43</f>
        <v>-400</v>
      </c>
      <c r="J43" s="45">
        <v>0</v>
      </c>
      <c r="K43" s="45">
        <f>$B43</f>
        <v>-400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</row>
    <row r="44" spans="1:17" ht="20.25" customHeight="1">
      <c r="A44" s="41" t="s">
        <v>79</v>
      </c>
      <c r="B44" s="47">
        <v>-500</v>
      </c>
      <c r="C44" s="48">
        <v>0</v>
      </c>
      <c r="D44" s="49">
        <v>0</v>
      </c>
      <c r="E44" s="50">
        <v>-250</v>
      </c>
      <c r="F44" s="50">
        <v>0</v>
      </c>
      <c r="G44" s="51">
        <f>$B44</f>
        <v>-500</v>
      </c>
      <c r="H44" s="49">
        <v>0</v>
      </c>
      <c r="I44" s="50">
        <v>0</v>
      </c>
      <c r="J44" s="50">
        <v>0</v>
      </c>
      <c r="K44" s="50">
        <v>0</v>
      </c>
      <c r="L44" s="50">
        <f>$B44</f>
        <v>-500</v>
      </c>
      <c r="M44" s="50">
        <v>0</v>
      </c>
      <c r="N44" s="50">
        <v>0</v>
      </c>
      <c r="O44" s="50">
        <f>$B44</f>
        <v>-500</v>
      </c>
      <c r="P44" s="50">
        <v>0</v>
      </c>
      <c r="Q44" s="50">
        <v>0</v>
      </c>
    </row>
    <row r="45" spans="1:17" ht="20.25" customHeight="1">
      <c r="A45" s="41" t="s">
        <v>80</v>
      </c>
      <c r="B45" s="42">
        <v>-300</v>
      </c>
      <c r="C45" s="43">
        <f>$B45</f>
        <v>-300</v>
      </c>
      <c r="D45" s="44">
        <f>$B45</f>
        <v>-300</v>
      </c>
      <c r="E45" s="45">
        <v>0</v>
      </c>
      <c r="F45" s="45">
        <v>0</v>
      </c>
      <c r="G45" s="46">
        <v>0</v>
      </c>
      <c r="H45" s="44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</row>
    <row r="46" spans="1:17" ht="20.25" customHeight="1">
      <c r="A46" s="41" t="s">
        <v>81</v>
      </c>
      <c r="B46" s="47">
        <v>300</v>
      </c>
      <c r="C46" s="48">
        <v>0</v>
      </c>
      <c r="D46" s="49">
        <f>$B46</f>
        <v>300</v>
      </c>
      <c r="E46" s="50">
        <v>0</v>
      </c>
      <c r="F46" s="50">
        <f>$B46</f>
        <v>300</v>
      </c>
      <c r="G46" s="51">
        <v>0</v>
      </c>
      <c r="H46" s="49">
        <f>$B46</f>
        <v>300</v>
      </c>
      <c r="I46" s="50">
        <v>0</v>
      </c>
      <c r="J46" s="50">
        <f>$B46</f>
        <v>300</v>
      </c>
      <c r="K46" s="50">
        <v>0</v>
      </c>
      <c r="L46" s="50">
        <f t="shared" ref="L46:N48" si="9">$B46</f>
        <v>300</v>
      </c>
      <c r="M46" s="50">
        <f t="shared" si="9"/>
        <v>300</v>
      </c>
      <c r="N46" s="50">
        <f t="shared" si="9"/>
        <v>300</v>
      </c>
      <c r="O46" s="50">
        <v>0</v>
      </c>
      <c r="P46" s="50">
        <f>$B46</f>
        <v>300</v>
      </c>
      <c r="Q46" s="50">
        <f>$B46</f>
        <v>300</v>
      </c>
    </row>
    <row r="47" spans="1:17" ht="20.25" customHeight="1">
      <c r="A47" s="41" t="s">
        <v>82</v>
      </c>
      <c r="B47" s="42">
        <v>150</v>
      </c>
      <c r="C47" s="43">
        <v>0</v>
      </c>
      <c r="D47" s="44">
        <v>50</v>
      </c>
      <c r="E47" s="45">
        <v>0</v>
      </c>
      <c r="F47" s="45">
        <f>$B47</f>
        <v>150</v>
      </c>
      <c r="G47" s="46">
        <v>0</v>
      </c>
      <c r="H47" s="44">
        <f>$B47</f>
        <v>150</v>
      </c>
      <c r="I47" s="45">
        <f>$B47</f>
        <v>150</v>
      </c>
      <c r="J47" s="45">
        <v>0</v>
      </c>
      <c r="K47" s="45">
        <f>$B47</f>
        <v>150</v>
      </c>
      <c r="L47" s="45">
        <f t="shared" si="9"/>
        <v>150</v>
      </c>
      <c r="M47" s="45">
        <f t="shared" si="9"/>
        <v>150</v>
      </c>
      <c r="N47" s="45">
        <f t="shared" si="9"/>
        <v>150</v>
      </c>
      <c r="O47" s="45">
        <f t="shared" ref="O47:P47" si="10">$B47*2</f>
        <v>300</v>
      </c>
      <c r="P47" s="45">
        <f t="shared" si="10"/>
        <v>300</v>
      </c>
      <c r="Q47" s="45">
        <f>$B47</f>
        <v>150</v>
      </c>
    </row>
    <row r="48" spans="1:17" ht="20.25" customHeight="1">
      <c r="A48" s="41" t="s">
        <v>83</v>
      </c>
      <c r="B48" s="47">
        <v>500</v>
      </c>
      <c r="C48" s="48">
        <v>0</v>
      </c>
      <c r="D48" s="49">
        <f>$B48</f>
        <v>500</v>
      </c>
      <c r="E48" s="50">
        <f>$B48</f>
        <v>500</v>
      </c>
      <c r="F48" s="50">
        <v>0</v>
      </c>
      <c r="G48" s="51">
        <f>$B48-250</f>
        <v>250</v>
      </c>
      <c r="H48" s="49">
        <f>$B48</f>
        <v>500</v>
      </c>
      <c r="I48" s="50">
        <f>$B48</f>
        <v>500</v>
      </c>
      <c r="J48" s="50">
        <f>$B48</f>
        <v>500</v>
      </c>
      <c r="K48" s="50">
        <f>$B48</f>
        <v>500</v>
      </c>
      <c r="L48" s="50">
        <f t="shared" si="9"/>
        <v>500</v>
      </c>
      <c r="M48" s="50">
        <f t="shared" si="9"/>
        <v>500</v>
      </c>
      <c r="N48" s="50">
        <f t="shared" si="9"/>
        <v>500</v>
      </c>
      <c r="O48" s="50">
        <f>$B48</f>
        <v>500</v>
      </c>
      <c r="P48" s="50">
        <f>$B48</f>
        <v>500</v>
      </c>
      <c r="Q48" s="50">
        <f>$B48</f>
        <v>500</v>
      </c>
    </row>
    <row r="49" spans="1:17" ht="20.25" customHeight="1">
      <c r="A49" s="41" t="s">
        <v>84</v>
      </c>
      <c r="B49" s="42">
        <v>-100</v>
      </c>
      <c r="C49" s="43">
        <v>0</v>
      </c>
      <c r="D49" s="44">
        <v>0</v>
      </c>
      <c r="E49" s="45">
        <v>0</v>
      </c>
      <c r="F49" s="45">
        <f>$B49</f>
        <v>-100</v>
      </c>
      <c r="G49" s="46">
        <v>0</v>
      </c>
      <c r="H49" s="44">
        <v>0</v>
      </c>
      <c r="I49" s="45">
        <f>$B49</f>
        <v>-100</v>
      </c>
      <c r="J49" s="45">
        <f>$B49</f>
        <v>-100</v>
      </c>
      <c r="K49" s="45">
        <f>$B49</f>
        <v>-100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</row>
    <row r="50" spans="1:17" ht="20.25" customHeight="1">
      <c r="A50" s="41" t="s">
        <v>85</v>
      </c>
      <c r="B50" s="47">
        <v>200</v>
      </c>
      <c r="C50" s="48">
        <v>0</v>
      </c>
      <c r="D50" s="49">
        <v>0</v>
      </c>
      <c r="E50" s="50">
        <v>0</v>
      </c>
      <c r="F50" s="50">
        <f>$B50</f>
        <v>200</v>
      </c>
      <c r="G50" s="51">
        <f>$B50</f>
        <v>200</v>
      </c>
      <c r="H50" s="49">
        <v>0</v>
      </c>
      <c r="I50" s="50">
        <f>$B50</f>
        <v>200</v>
      </c>
      <c r="J50" s="50">
        <v>0</v>
      </c>
      <c r="K50" s="50">
        <f>$B50</f>
        <v>200</v>
      </c>
      <c r="L50" s="50">
        <f>$B50</f>
        <v>200</v>
      </c>
      <c r="M50" s="50">
        <v>0</v>
      </c>
      <c r="N50" s="50">
        <f>$B50</f>
        <v>200</v>
      </c>
      <c r="O50" s="50">
        <v>0</v>
      </c>
      <c r="P50" s="50">
        <f>$B50</f>
        <v>200</v>
      </c>
      <c r="Q50" s="50">
        <v>0</v>
      </c>
    </row>
    <row r="51" spans="1:17" ht="20.25" customHeight="1">
      <c r="A51" s="41" t="s">
        <v>86</v>
      </c>
      <c r="B51" s="42">
        <v>300</v>
      </c>
      <c r="C51" s="43">
        <v>0</v>
      </c>
      <c r="D51" s="44">
        <f>$B51</f>
        <v>300</v>
      </c>
      <c r="E51" s="45">
        <f>$B51</f>
        <v>300</v>
      </c>
      <c r="F51" s="45">
        <f>$B51</f>
        <v>300</v>
      </c>
      <c r="G51" s="46">
        <v>0</v>
      </c>
      <c r="H51" s="44">
        <f>$B51-150</f>
        <v>150</v>
      </c>
      <c r="I51" s="45">
        <v>0</v>
      </c>
      <c r="J51" s="45">
        <f>$B51</f>
        <v>300</v>
      </c>
      <c r="K51" s="45">
        <f>$B51</f>
        <v>300</v>
      </c>
      <c r="L51" s="45">
        <f>$B51</f>
        <v>300</v>
      </c>
      <c r="M51" s="45">
        <v>0</v>
      </c>
      <c r="N51" s="45">
        <v>0</v>
      </c>
      <c r="O51" s="45">
        <v>0</v>
      </c>
      <c r="P51" s="45">
        <f>$B51</f>
        <v>300</v>
      </c>
      <c r="Q51" s="45">
        <v>0</v>
      </c>
    </row>
    <row r="52" spans="1:17" ht="20.25" customHeight="1">
      <c r="A52" s="41" t="s">
        <v>87</v>
      </c>
      <c r="B52" s="47">
        <v>-500</v>
      </c>
      <c r="C52" s="48">
        <v>0</v>
      </c>
      <c r="D52" s="49">
        <v>0</v>
      </c>
      <c r="E52" s="50">
        <v>0</v>
      </c>
      <c r="F52" s="50">
        <v>0</v>
      </c>
      <c r="G52" s="51">
        <v>0</v>
      </c>
      <c r="H52" s="49">
        <v>0</v>
      </c>
      <c r="I52" s="50">
        <v>0</v>
      </c>
      <c r="J52" s="50">
        <f>$B52</f>
        <v>-500</v>
      </c>
      <c r="K52" s="50">
        <v>0</v>
      </c>
      <c r="L52" s="50">
        <v>0</v>
      </c>
      <c r="M52" s="50">
        <v>0</v>
      </c>
      <c r="N52" s="50">
        <v>0</v>
      </c>
      <c r="O52" s="50">
        <f>$B52</f>
        <v>-500</v>
      </c>
      <c r="P52" s="50">
        <f>$B52</f>
        <v>-500</v>
      </c>
      <c r="Q52" s="50">
        <v>0</v>
      </c>
    </row>
    <row r="53" spans="1:17" ht="20.25" customHeight="1">
      <c r="A53" s="41" t="s">
        <v>88</v>
      </c>
      <c r="B53" s="42">
        <v>300</v>
      </c>
      <c r="C53" s="43">
        <v>0</v>
      </c>
      <c r="D53" s="44">
        <v>0</v>
      </c>
      <c r="E53" s="45">
        <v>0</v>
      </c>
      <c r="F53" s="45">
        <f>$B53</f>
        <v>300</v>
      </c>
      <c r="G53" s="46">
        <v>300</v>
      </c>
      <c r="H53" s="44">
        <v>300</v>
      </c>
      <c r="I53" s="45">
        <f>$B53</f>
        <v>300</v>
      </c>
      <c r="J53" s="52" t="s">
        <v>27</v>
      </c>
      <c r="K53" s="45">
        <f t="shared" ref="K53:M54" si="11">$B53</f>
        <v>300</v>
      </c>
      <c r="L53" s="45">
        <f t="shared" si="11"/>
        <v>300</v>
      </c>
      <c r="M53" s="45">
        <f t="shared" si="11"/>
        <v>300</v>
      </c>
      <c r="N53" s="45">
        <v>0</v>
      </c>
      <c r="O53" s="45">
        <v>150</v>
      </c>
      <c r="P53" s="45">
        <v>0</v>
      </c>
      <c r="Q53" s="45">
        <v>0</v>
      </c>
    </row>
    <row r="54" spans="1:17" ht="20.25" customHeight="1">
      <c r="A54" s="41" t="s">
        <v>89</v>
      </c>
      <c r="B54" s="47">
        <v>2000</v>
      </c>
      <c r="C54" s="48">
        <v>0</v>
      </c>
      <c r="D54" s="49">
        <f>$B54</f>
        <v>2000</v>
      </c>
      <c r="E54" s="50">
        <f>$B54</f>
        <v>2000</v>
      </c>
      <c r="F54" s="50">
        <f>$B54</f>
        <v>2000</v>
      </c>
      <c r="G54" s="51">
        <v>0</v>
      </c>
      <c r="H54" s="49">
        <v>2000</v>
      </c>
      <c r="I54" s="50">
        <f>$B54</f>
        <v>2000</v>
      </c>
      <c r="J54" s="53" t="s">
        <v>27</v>
      </c>
      <c r="K54" s="50">
        <f t="shared" si="11"/>
        <v>2000</v>
      </c>
      <c r="L54" s="50">
        <f t="shared" si="11"/>
        <v>2000</v>
      </c>
      <c r="M54" s="50">
        <f t="shared" si="11"/>
        <v>2000</v>
      </c>
      <c r="N54" s="50">
        <f>$B54</f>
        <v>2000</v>
      </c>
      <c r="O54" s="50">
        <f>$B54</f>
        <v>2000</v>
      </c>
      <c r="P54" s="50">
        <f>$B54</f>
        <v>2000</v>
      </c>
      <c r="Q54" s="50">
        <f>$B54</f>
        <v>2000</v>
      </c>
    </row>
    <row r="55" spans="1:17" ht="20.25" customHeight="1">
      <c r="A55" s="41" t="s">
        <v>90</v>
      </c>
      <c r="B55" s="42">
        <v>5000</v>
      </c>
      <c r="C55" s="43">
        <v>0</v>
      </c>
      <c r="D55" s="44"/>
      <c r="E55" s="45">
        <v>0</v>
      </c>
      <c r="F55" s="45">
        <v>0</v>
      </c>
      <c r="G55" s="46">
        <v>0</v>
      </c>
      <c r="H55" s="44">
        <v>0</v>
      </c>
      <c r="I55" s="45">
        <f t="shared" si="5"/>
        <v>0</v>
      </c>
      <c r="J55" s="52" t="s">
        <v>27</v>
      </c>
      <c r="K55" s="45">
        <f t="shared" si="5"/>
        <v>0</v>
      </c>
      <c r="L55" s="52" t="s">
        <v>27</v>
      </c>
      <c r="M55" s="45">
        <v>0</v>
      </c>
      <c r="N55" s="45">
        <v>0</v>
      </c>
      <c r="O55" s="45">
        <v>0</v>
      </c>
      <c r="P55" s="45">
        <v>0</v>
      </c>
      <c r="Q55" s="52" t="s">
        <v>27</v>
      </c>
    </row>
    <row r="56" spans="1:17" ht="20.25" customHeight="1">
      <c r="A56" s="41" t="s">
        <v>91</v>
      </c>
      <c r="B56" s="47">
        <v>1000</v>
      </c>
      <c r="C56" s="48">
        <v>0</v>
      </c>
      <c r="D56" s="49"/>
      <c r="E56" s="50">
        <v>0</v>
      </c>
      <c r="F56" s="50">
        <v>0</v>
      </c>
      <c r="G56" s="51">
        <v>0</v>
      </c>
      <c r="H56" s="49">
        <v>0</v>
      </c>
      <c r="I56" s="50">
        <f>$B56</f>
        <v>1000</v>
      </c>
      <c r="J56" s="50">
        <f>$B56</f>
        <v>1000</v>
      </c>
      <c r="K56" s="50">
        <v>0</v>
      </c>
      <c r="L56" s="53" t="s">
        <v>27</v>
      </c>
      <c r="M56" s="50">
        <v>0</v>
      </c>
      <c r="N56" s="50">
        <f>$B56</f>
        <v>1000</v>
      </c>
      <c r="O56" s="50">
        <v>0</v>
      </c>
      <c r="P56" s="50">
        <f>$B56</f>
        <v>1000</v>
      </c>
      <c r="Q56" s="53" t="s">
        <v>27</v>
      </c>
    </row>
    <row r="57" spans="1:17" ht="20.25" customHeight="1">
      <c r="A57" s="41" t="s">
        <v>92</v>
      </c>
      <c r="B57" s="42">
        <v>500</v>
      </c>
      <c r="C57" s="43">
        <f>$B57</f>
        <v>500</v>
      </c>
      <c r="D57" s="44"/>
      <c r="E57" s="45">
        <v>0</v>
      </c>
      <c r="F57" s="45">
        <f>$B57</f>
        <v>500</v>
      </c>
      <c r="G57" s="46">
        <v>500</v>
      </c>
      <c r="H57" s="44">
        <f>$B57</f>
        <v>500</v>
      </c>
      <c r="I57" s="52" t="s">
        <v>27</v>
      </c>
      <c r="J57" s="45"/>
      <c r="K57" s="45">
        <f>$B57</f>
        <v>500</v>
      </c>
      <c r="L57" s="52" t="s">
        <v>27</v>
      </c>
      <c r="M57" s="45">
        <f>$B57</f>
        <v>500</v>
      </c>
      <c r="N57" s="45">
        <f>$B57</f>
        <v>500</v>
      </c>
      <c r="O57" s="45">
        <f>$B57</f>
        <v>500</v>
      </c>
      <c r="P57" s="45">
        <v>0</v>
      </c>
      <c r="Q57" s="52" t="s">
        <v>27</v>
      </c>
    </row>
    <row r="58" spans="1:17" ht="20.25" customHeight="1">
      <c r="A58" s="41" t="s">
        <v>93</v>
      </c>
      <c r="B58" s="47">
        <v>2000</v>
      </c>
      <c r="C58" s="48">
        <v>100</v>
      </c>
      <c r="D58" s="49">
        <v>200</v>
      </c>
      <c r="E58" s="50">
        <v>200</v>
      </c>
      <c r="F58" s="50">
        <v>400</v>
      </c>
      <c r="G58" s="51">
        <v>200</v>
      </c>
      <c r="H58" s="49">
        <f>$B58</f>
        <v>2000</v>
      </c>
      <c r="I58" s="50">
        <f>$B58</f>
        <v>2000</v>
      </c>
      <c r="J58" s="50">
        <f>$B58</f>
        <v>2000</v>
      </c>
      <c r="K58" s="50">
        <v>0</v>
      </c>
      <c r="L58" s="50">
        <f>$B58</f>
        <v>2000</v>
      </c>
      <c r="M58" s="50">
        <f>$B58</f>
        <v>2000</v>
      </c>
      <c r="N58" s="50">
        <f>$B58</f>
        <v>2000</v>
      </c>
      <c r="O58" s="50">
        <f>$B58</f>
        <v>2000</v>
      </c>
      <c r="P58" s="50">
        <f>$B58+300</f>
        <v>2300</v>
      </c>
      <c r="Q58" s="50">
        <f>$B58+500</f>
        <v>2500</v>
      </c>
    </row>
    <row r="59" spans="1:17" ht="20.25" customHeight="1">
      <c r="A59" s="34" t="s">
        <v>94</v>
      </c>
      <c r="B59" s="42"/>
      <c r="C59" s="43"/>
      <c r="D59" s="44"/>
      <c r="E59" s="45"/>
      <c r="F59" s="45"/>
      <c r="G59" s="46"/>
      <c r="H59" s="44"/>
      <c r="I59" s="45"/>
      <c r="J59" s="45"/>
      <c r="K59" s="45"/>
      <c r="L59" s="45"/>
      <c r="M59" s="45"/>
      <c r="N59" s="45"/>
      <c r="O59" s="45"/>
      <c r="P59" s="45"/>
      <c r="Q59" s="45"/>
    </row>
    <row r="60" spans="1:17" ht="20.25" customHeight="1">
      <c r="A60" s="41" t="s">
        <v>95</v>
      </c>
      <c r="B60" s="47">
        <v>3000</v>
      </c>
      <c r="C60" s="48">
        <v>0</v>
      </c>
      <c r="D60" s="49">
        <f>$B60</f>
        <v>3000</v>
      </c>
      <c r="E60" s="50">
        <f>$B60</f>
        <v>3000</v>
      </c>
      <c r="F60" s="50">
        <f>$B60</f>
        <v>3000</v>
      </c>
      <c r="G60" s="51">
        <v>3000</v>
      </c>
      <c r="H60" s="49">
        <v>3000</v>
      </c>
      <c r="I60" s="50">
        <f>$B60</f>
        <v>3000</v>
      </c>
      <c r="J60" s="50">
        <v>0</v>
      </c>
      <c r="K60" s="50">
        <f t="shared" ref="K60:Q60" si="12">$B60</f>
        <v>3000</v>
      </c>
      <c r="L60" s="50">
        <f t="shared" si="12"/>
        <v>3000</v>
      </c>
      <c r="M60" s="50">
        <f t="shared" si="12"/>
        <v>3000</v>
      </c>
      <c r="N60" s="50">
        <f t="shared" si="12"/>
        <v>3000</v>
      </c>
      <c r="O60" s="50">
        <f t="shared" si="12"/>
        <v>3000</v>
      </c>
      <c r="P60" s="50">
        <f t="shared" si="12"/>
        <v>3000</v>
      </c>
      <c r="Q60" s="50">
        <f t="shared" si="12"/>
        <v>3000</v>
      </c>
    </row>
    <row r="61" spans="1:17" ht="20.25" customHeight="1">
      <c r="A61" s="41" t="s">
        <v>96</v>
      </c>
      <c r="B61" s="42">
        <v>-1500</v>
      </c>
      <c r="C61" s="43">
        <v>0</v>
      </c>
      <c r="D61" s="44">
        <v>0</v>
      </c>
      <c r="E61" s="45">
        <v>0</v>
      </c>
      <c r="F61" s="45">
        <v>0</v>
      </c>
      <c r="G61" s="46">
        <v>0</v>
      </c>
      <c r="H61" s="44">
        <v>0</v>
      </c>
      <c r="I61" s="55">
        <f>$B61</f>
        <v>-1500</v>
      </c>
      <c r="J61" s="45">
        <v>0</v>
      </c>
      <c r="K61" s="55">
        <f>$B61</f>
        <v>-1500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</row>
    <row r="62" spans="1:17" ht="20.25" customHeight="1">
      <c r="A62" s="41" t="s">
        <v>97</v>
      </c>
      <c r="B62" s="47">
        <v>500</v>
      </c>
      <c r="C62" s="48">
        <v>0</v>
      </c>
      <c r="D62" s="49">
        <v>0</v>
      </c>
      <c r="E62" s="50">
        <f>$B62</f>
        <v>500</v>
      </c>
      <c r="F62" s="50">
        <v>0</v>
      </c>
      <c r="G62" s="51">
        <v>0</v>
      </c>
      <c r="H62" s="49">
        <v>500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f>$B62</f>
        <v>500</v>
      </c>
      <c r="O62" s="50">
        <v>0</v>
      </c>
      <c r="P62" s="50">
        <v>0</v>
      </c>
      <c r="Q62" s="50">
        <v>0</v>
      </c>
    </row>
    <row r="63" spans="1:17" ht="20.25" customHeight="1">
      <c r="A63" s="41" t="s">
        <v>98</v>
      </c>
      <c r="B63" s="42">
        <v>350</v>
      </c>
      <c r="C63" s="43">
        <v>0</v>
      </c>
      <c r="D63" s="44">
        <v>0</v>
      </c>
      <c r="E63" s="45">
        <v>0</v>
      </c>
      <c r="F63" s="45">
        <v>0</v>
      </c>
      <c r="G63" s="46">
        <v>0</v>
      </c>
      <c r="H63" s="44">
        <v>350</v>
      </c>
      <c r="I63" s="45">
        <v>0</v>
      </c>
      <c r="J63" s="45">
        <v>0</v>
      </c>
      <c r="K63" s="45">
        <v>0</v>
      </c>
      <c r="L63" s="45">
        <f>$B63</f>
        <v>350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</row>
    <row r="64" spans="1:17" ht="20.25" customHeight="1">
      <c r="A64" s="41" t="s">
        <v>99</v>
      </c>
      <c r="B64" s="47">
        <v>800</v>
      </c>
      <c r="C64" s="48">
        <v>0</v>
      </c>
      <c r="D64" s="49">
        <v>0</v>
      </c>
      <c r="E64" s="50">
        <f>$B64</f>
        <v>800</v>
      </c>
      <c r="F64" s="50">
        <f>$B64</f>
        <v>800</v>
      </c>
      <c r="G64" s="51">
        <v>800</v>
      </c>
      <c r="H64" s="49">
        <v>800</v>
      </c>
      <c r="I64" s="50">
        <v>0</v>
      </c>
      <c r="J64" s="50">
        <v>0</v>
      </c>
      <c r="K64" s="50">
        <f>$B64</f>
        <v>800</v>
      </c>
      <c r="L64" s="50">
        <f>$B64</f>
        <v>800</v>
      </c>
      <c r="M64" s="50">
        <v>0</v>
      </c>
      <c r="N64" s="50">
        <f t="shared" ref="N64:Q65" si="13">$B64</f>
        <v>800</v>
      </c>
      <c r="O64" s="50">
        <f t="shared" si="13"/>
        <v>800</v>
      </c>
      <c r="P64" s="50">
        <f t="shared" si="13"/>
        <v>800</v>
      </c>
      <c r="Q64" s="50">
        <f t="shared" si="13"/>
        <v>800</v>
      </c>
    </row>
    <row r="65" spans="1:17" ht="20.25" customHeight="1">
      <c r="A65" s="41" t="s">
        <v>100</v>
      </c>
      <c r="B65" s="42">
        <v>300</v>
      </c>
      <c r="C65" s="43">
        <v>0</v>
      </c>
      <c r="D65" s="44">
        <f>$B65</f>
        <v>300</v>
      </c>
      <c r="E65" s="45">
        <f>$B65</f>
        <v>300</v>
      </c>
      <c r="F65" s="45">
        <f>$B65</f>
        <v>300</v>
      </c>
      <c r="G65" s="46">
        <v>100</v>
      </c>
      <c r="H65" s="44">
        <v>500</v>
      </c>
      <c r="I65" s="45">
        <f>$B65</f>
        <v>300</v>
      </c>
      <c r="J65" s="45">
        <f>$B65</f>
        <v>300</v>
      </c>
      <c r="K65" s="45">
        <f>$B65</f>
        <v>300</v>
      </c>
      <c r="L65" s="45">
        <f>$B65</f>
        <v>300</v>
      </c>
      <c r="M65" s="45">
        <f>$B65</f>
        <v>300</v>
      </c>
      <c r="N65" s="45">
        <f t="shared" si="13"/>
        <v>300</v>
      </c>
      <c r="O65" s="45">
        <f t="shared" si="13"/>
        <v>300</v>
      </c>
      <c r="P65" s="45">
        <f t="shared" si="13"/>
        <v>300</v>
      </c>
      <c r="Q65" s="45">
        <f t="shared" si="13"/>
        <v>300</v>
      </c>
    </row>
    <row r="66" spans="1:17" ht="20.25" customHeight="1">
      <c r="A66" s="41" t="s">
        <v>101</v>
      </c>
      <c r="B66" s="47">
        <v>300</v>
      </c>
      <c r="C66" s="48">
        <v>0</v>
      </c>
      <c r="D66" s="49">
        <f>$B66</f>
        <v>300</v>
      </c>
      <c r="E66" s="50">
        <v>0</v>
      </c>
      <c r="F66" s="50">
        <f>$B66</f>
        <v>300</v>
      </c>
      <c r="G66" s="51">
        <v>300</v>
      </c>
      <c r="H66" s="49">
        <f>$B66</f>
        <v>300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f>$B66</f>
        <v>300</v>
      </c>
      <c r="O66" s="50">
        <v>0</v>
      </c>
      <c r="P66" s="50">
        <f>$B66</f>
        <v>300</v>
      </c>
      <c r="Q66" s="50">
        <v>0</v>
      </c>
    </row>
    <row r="67" spans="1:17" ht="20.25" customHeight="1">
      <c r="A67" s="41" t="s">
        <v>102</v>
      </c>
      <c r="B67" s="42">
        <v>400</v>
      </c>
      <c r="C67" s="43">
        <v>0</v>
      </c>
      <c r="D67" s="44">
        <f>$B67</f>
        <v>400</v>
      </c>
      <c r="E67" s="45">
        <f>$B67</f>
        <v>400</v>
      </c>
      <c r="F67" s="45">
        <f>$B67</f>
        <v>400</v>
      </c>
      <c r="G67" s="46">
        <v>400</v>
      </c>
      <c r="H67" s="44">
        <v>400</v>
      </c>
      <c r="I67" s="45">
        <f>$B67</f>
        <v>400</v>
      </c>
      <c r="J67" s="45">
        <f>$B67</f>
        <v>400</v>
      </c>
      <c r="K67" s="45">
        <f>$B67</f>
        <v>400</v>
      </c>
      <c r="L67" s="45">
        <f>$B67</f>
        <v>400</v>
      </c>
      <c r="M67" s="45">
        <f>$B67</f>
        <v>400</v>
      </c>
      <c r="N67" s="45">
        <f>$B67</f>
        <v>400</v>
      </c>
      <c r="O67" s="45">
        <f>$B67</f>
        <v>400</v>
      </c>
      <c r="P67" s="45">
        <f>$B67</f>
        <v>400</v>
      </c>
      <c r="Q67" s="45">
        <v>0</v>
      </c>
    </row>
    <row r="68" spans="1:17" ht="20.25" customHeight="1">
      <c r="A68" s="41" t="s">
        <v>103</v>
      </c>
      <c r="B68" s="47">
        <v>200</v>
      </c>
      <c r="C68" s="48">
        <v>0</v>
      </c>
      <c r="D68" s="49">
        <f>$B68</f>
        <v>200</v>
      </c>
      <c r="E68" s="50">
        <f>$B68</f>
        <v>200</v>
      </c>
      <c r="F68" s="50">
        <f>$B68</f>
        <v>200</v>
      </c>
      <c r="G68" s="51">
        <v>0</v>
      </c>
      <c r="H68" s="49">
        <f>$B68</f>
        <v>200</v>
      </c>
      <c r="I68" s="50">
        <f>$B68</f>
        <v>200</v>
      </c>
      <c r="J68" s="50">
        <f>$B68</f>
        <v>200</v>
      </c>
      <c r="K68" s="50">
        <v>0</v>
      </c>
      <c r="L68" s="50">
        <f>$B68</f>
        <v>200</v>
      </c>
      <c r="M68" s="50">
        <v>0</v>
      </c>
      <c r="N68" s="50">
        <f>$B68</f>
        <v>200</v>
      </c>
      <c r="O68" s="50">
        <f>$B68</f>
        <v>200</v>
      </c>
      <c r="P68" s="50">
        <f>$B68</f>
        <v>200</v>
      </c>
      <c r="Q68" s="50">
        <v>0</v>
      </c>
    </row>
    <row r="69" spans="1:17" ht="20.25" customHeight="1">
      <c r="A69" s="41" t="s">
        <v>104</v>
      </c>
      <c r="B69" s="42">
        <v>200</v>
      </c>
      <c r="C69" s="43">
        <v>0</v>
      </c>
      <c r="D69" s="44">
        <v>0</v>
      </c>
      <c r="E69" s="45">
        <v>0</v>
      </c>
      <c r="F69" s="45">
        <v>-200</v>
      </c>
      <c r="G69" s="46">
        <f>$B69</f>
        <v>200</v>
      </c>
      <c r="H69" s="44">
        <f>$B69</f>
        <v>200</v>
      </c>
      <c r="I69" s="45">
        <v>0</v>
      </c>
      <c r="J69" s="45">
        <f>$B69</f>
        <v>200</v>
      </c>
      <c r="K69" s="45">
        <f>$B69</f>
        <v>200</v>
      </c>
      <c r="L69" s="45">
        <f>$B69</f>
        <v>200</v>
      </c>
      <c r="M69" s="45">
        <f>$B69</f>
        <v>200</v>
      </c>
      <c r="N69" s="45">
        <f>$B69</f>
        <v>200</v>
      </c>
      <c r="O69" s="45">
        <f>$B69</f>
        <v>200</v>
      </c>
      <c r="P69" s="45">
        <f>$B69</f>
        <v>200</v>
      </c>
      <c r="Q69" s="52" t="s">
        <v>27</v>
      </c>
    </row>
    <row r="70" spans="1:17" ht="20.25" customHeight="1">
      <c r="A70" s="41" t="s">
        <v>105</v>
      </c>
      <c r="B70" s="47">
        <v>200</v>
      </c>
      <c r="C70" s="48">
        <v>0</v>
      </c>
      <c r="D70" s="49">
        <f>$B70</f>
        <v>200</v>
      </c>
      <c r="E70" s="50">
        <v>0</v>
      </c>
      <c r="F70" s="50">
        <f>$B70</f>
        <v>200</v>
      </c>
      <c r="G70" s="51">
        <v>0</v>
      </c>
      <c r="H70" s="49">
        <f>$B70</f>
        <v>200</v>
      </c>
      <c r="I70" s="50">
        <v>0</v>
      </c>
      <c r="J70" s="50">
        <f>$B70</f>
        <v>200</v>
      </c>
      <c r="K70" s="50">
        <v>0</v>
      </c>
      <c r="L70" s="50">
        <f>$B70</f>
        <v>200</v>
      </c>
      <c r="M70" s="50">
        <v>0</v>
      </c>
      <c r="N70" s="50">
        <v>0</v>
      </c>
      <c r="O70" s="50">
        <f>$B70</f>
        <v>200</v>
      </c>
      <c r="P70" s="50">
        <v>0</v>
      </c>
      <c r="Q70" s="50">
        <v>0</v>
      </c>
    </row>
    <row r="71" spans="1:17" ht="20.25" customHeight="1">
      <c r="A71" s="41" t="s">
        <v>106</v>
      </c>
      <c r="B71" s="42">
        <v>200</v>
      </c>
      <c r="C71" s="43">
        <v>0</v>
      </c>
      <c r="D71" s="44">
        <v>0</v>
      </c>
      <c r="E71" s="45">
        <f>$B71</f>
        <v>200</v>
      </c>
      <c r="F71" s="45">
        <f>$B71</f>
        <v>200</v>
      </c>
      <c r="G71" s="46">
        <v>0</v>
      </c>
      <c r="H71" s="44">
        <f>$B71</f>
        <v>200</v>
      </c>
      <c r="I71" s="45">
        <v>0</v>
      </c>
      <c r="J71" s="45">
        <v>0</v>
      </c>
      <c r="K71" s="45">
        <f>$B71</f>
        <v>200</v>
      </c>
      <c r="L71" s="45">
        <f>$B71</f>
        <v>200</v>
      </c>
      <c r="M71" s="45">
        <f>$B71</f>
        <v>200</v>
      </c>
      <c r="N71" s="45">
        <f>$B71</f>
        <v>200</v>
      </c>
      <c r="O71" s="45">
        <f>$B71</f>
        <v>200</v>
      </c>
      <c r="P71" s="45">
        <f>$B71</f>
        <v>200</v>
      </c>
      <c r="Q71" s="45">
        <f>$B71</f>
        <v>200</v>
      </c>
    </row>
    <row r="72" spans="1:17" ht="20.25" customHeight="1">
      <c r="A72" s="41" t="s">
        <v>107</v>
      </c>
      <c r="B72" s="47">
        <v>900</v>
      </c>
      <c r="C72" s="48">
        <v>0</v>
      </c>
      <c r="D72" s="49">
        <v>0</v>
      </c>
      <c r="E72" s="50">
        <v>0</v>
      </c>
      <c r="F72" s="50">
        <v>0</v>
      </c>
      <c r="G72" s="51">
        <v>0</v>
      </c>
      <c r="H72" s="49">
        <v>750</v>
      </c>
      <c r="I72" s="50">
        <v>0</v>
      </c>
      <c r="J72" s="50">
        <v>0</v>
      </c>
      <c r="K72" s="50">
        <v>0</v>
      </c>
      <c r="L72" s="53" t="s">
        <v>27</v>
      </c>
      <c r="M72" s="50">
        <f>$B72</f>
        <v>900</v>
      </c>
      <c r="N72" s="50">
        <v>0</v>
      </c>
      <c r="O72" s="50">
        <v>0</v>
      </c>
      <c r="P72" s="50">
        <f>$B72</f>
        <v>900</v>
      </c>
      <c r="Q72" s="50">
        <v>0</v>
      </c>
    </row>
    <row r="73" spans="1:17" ht="20.25" customHeight="1">
      <c r="A73" s="41" t="s">
        <v>108</v>
      </c>
      <c r="B73" s="42">
        <v>-500</v>
      </c>
      <c r="C73" s="43">
        <v>0</v>
      </c>
      <c r="D73" s="44">
        <f>$B73</f>
        <v>-500</v>
      </c>
      <c r="E73" s="45">
        <v>0</v>
      </c>
      <c r="F73" s="45">
        <f>$B73</f>
        <v>-500</v>
      </c>
      <c r="G73" s="46">
        <v>0</v>
      </c>
      <c r="H73" s="44">
        <v>500</v>
      </c>
      <c r="I73" s="45">
        <f>$B73</f>
        <v>-500</v>
      </c>
      <c r="J73" s="45">
        <f>$B73</f>
        <v>-500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</row>
    <row r="74" spans="1:17" ht="20.25" customHeight="1">
      <c r="A74" s="41" t="s">
        <v>109</v>
      </c>
      <c r="B74" s="47">
        <v>300</v>
      </c>
      <c r="C74" s="48">
        <v>0</v>
      </c>
      <c r="D74" s="49">
        <v>150</v>
      </c>
      <c r="E74" s="50">
        <v>0</v>
      </c>
      <c r="F74" s="50">
        <v>150</v>
      </c>
      <c r="G74" s="51">
        <v>0</v>
      </c>
      <c r="H74" s="49">
        <v>0</v>
      </c>
      <c r="I74" s="50">
        <f>$B74</f>
        <v>300</v>
      </c>
      <c r="J74" s="50">
        <f>$B74</f>
        <v>300</v>
      </c>
      <c r="K74" s="50">
        <v>0</v>
      </c>
      <c r="L74" s="50">
        <f t="shared" ref="L74:Q74" si="14">$B74</f>
        <v>300</v>
      </c>
      <c r="M74" s="50">
        <f t="shared" si="14"/>
        <v>300</v>
      </c>
      <c r="N74" s="50">
        <f t="shared" si="14"/>
        <v>300</v>
      </c>
      <c r="O74" s="50">
        <f t="shared" si="14"/>
        <v>300</v>
      </c>
      <c r="P74" s="50">
        <f t="shared" si="14"/>
        <v>300</v>
      </c>
      <c r="Q74" s="50">
        <f t="shared" si="14"/>
        <v>300</v>
      </c>
    </row>
    <row r="75" spans="1:17" ht="20.25" customHeight="1">
      <c r="A75" s="41" t="s">
        <v>110</v>
      </c>
      <c r="B75" s="42">
        <v>-1500</v>
      </c>
      <c r="C75" s="43">
        <f t="shared" ref="C75:P75" si="15">$B75*(C4-1984)</f>
        <v>-1500</v>
      </c>
      <c r="D75" s="44">
        <f t="shared" si="15"/>
        <v>0</v>
      </c>
      <c r="E75" s="45">
        <f t="shared" si="15"/>
        <v>-3000</v>
      </c>
      <c r="F75" s="45">
        <f t="shared" si="15"/>
        <v>0</v>
      </c>
      <c r="G75" s="46">
        <f t="shared" si="15"/>
        <v>-1500</v>
      </c>
      <c r="H75" s="44">
        <f t="shared" si="15"/>
        <v>1500</v>
      </c>
      <c r="I75" s="45">
        <f t="shared" si="15"/>
        <v>0</v>
      </c>
      <c r="J75" s="45">
        <f t="shared" si="15"/>
        <v>0</v>
      </c>
      <c r="K75" s="45">
        <f t="shared" si="15"/>
        <v>0</v>
      </c>
      <c r="L75" s="45">
        <f t="shared" si="15"/>
        <v>0</v>
      </c>
      <c r="M75" s="45">
        <f t="shared" si="15"/>
        <v>-1500</v>
      </c>
      <c r="N75" s="45">
        <f t="shared" si="15"/>
        <v>-1500</v>
      </c>
      <c r="O75" s="45">
        <f t="shared" si="15"/>
        <v>-1500</v>
      </c>
      <c r="P75" s="45">
        <f t="shared" si="15"/>
        <v>-3000</v>
      </c>
      <c r="Q75" s="45">
        <f>$B75*2</f>
        <v>-3000</v>
      </c>
    </row>
    <row r="76" spans="1:17" ht="20.25" customHeight="1">
      <c r="A76" s="41" t="s">
        <v>111</v>
      </c>
      <c r="B76" s="47">
        <v>800</v>
      </c>
      <c r="C76" s="48">
        <v>0</v>
      </c>
      <c r="D76" s="49">
        <f>$B76</f>
        <v>800</v>
      </c>
      <c r="E76" s="50">
        <v>0</v>
      </c>
      <c r="F76" s="50">
        <v>0</v>
      </c>
      <c r="G76" s="56">
        <v>0</v>
      </c>
      <c r="H76" s="49">
        <f t="shared" ref="H76:Q76" si="16">$B76</f>
        <v>800</v>
      </c>
      <c r="I76" s="50">
        <f t="shared" si="16"/>
        <v>800</v>
      </c>
      <c r="J76" s="50">
        <f t="shared" si="16"/>
        <v>800</v>
      </c>
      <c r="K76" s="50">
        <f t="shared" si="16"/>
        <v>800</v>
      </c>
      <c r="L76" s="50">
        <f t="shared" si="16"/>
        <v>800</v>
      </c>
      <c r="M76" s="50">
        <f t="shared" si="16"/>
        <v>800</v>
      </c>
      <c r="N76" s="50">
        <f t="shared" si="16"/>
        <v>800</v>
      </c>
      <c r="O76" s="50">
        <f t="shared" si="16"/>
        <v>800</v>
      </c>
      <c r="P76" s="50">
        <f t="shared" si="16"/>
        <v>800</v>
      </c>
      <c r="Q76" s="50">
        <f t="shared" si="16"/>
        <v>800</v>
      </c>
    </row>
    <row r="77" spans="1:17" ht="20.25" customHeight="1">
      <c r="A77" s="41" t="s">
        <v>112</v>
      </c>
      <c r="B77" s="42">
        <v>100</v>
      </c>
      <c r="C77" s="43">
        <v>0</v>
      </c>
      <c r="D77" s="44">
        <f>$B77</f>
        <v>100</v>
      </c>
      <c r="E77" s="45">
        <v>0</v>
      </c>
      <c r="F77" s="45">
        <v>0</v>
      </c>
      <c r="G77" s="57">
        <v>0</v>
      </c>
      <c r="H77" s="44">
        <f>$B77</f>
        <v>100</v>
      </c>
      <c r="I77" s="45">
        <f>$B77</f>
        <v>100</v>
      </c>
      <c r="J77" s="45">
        <f>$B77</f>
        <v>100</v>
      </c>
      <c r="K77" s="45">
        <f>$B77</f>
        <v>100</v>
      </c>
      <c r="L77" s="45">
        <f>$B77</f>
        <v>100</v>
      </c>
      <c r="M77" s="45">
        <v>100</v>
      </c>
      <c r="N77" s="45">
        <v>0</v>
      </c>
      <c r="O77" s="45">
        <v>0</v>
      </c>
      <c r="P77" s="45">
        <v>0</v>
      </c>
      <c r="Q77" s="45">
        <v>0</v>
      </c>
    </row>
    <row r="78" spans="1:17" ht="20.25" customHeight="1">
      <c r="A78" s="58" t="s">
        <v>113</v>
      </c>
      <c r="B78" s="47"/>
      <c r="C78" s="48"/>
      <c r="D78" s="49"/>
      <c r="E78" s="50"/>
      <c r="F78" s="50"/>
      <c r="G78" s="56"/>
      <c r="H78" s="49"/>
      <c r="I78" s="53" t="s">
        <v>114</v>
      </c>
      <c r="J78" s="53" t="s">
        <v>114</v>
      </c>
      <c r="K78" s="53" t="s">
        <v>114</v>
      </c>
      <c r="L78" s="50"/>
      <c r="M78" s="50"/>
      <c r="N78" s="50"/>
      <c r="O78" s="50"/>
      <c r="P78" s="50"/>
      <c r="Q78" s="50"/>
    </row>
    <row r="79" spans="1:17" ht="20.25" customHeight="1">
      <c r="A79" s="41" t="s">
        <v>115</v>
      </c>
      <c r="B79" s="42">
        <v>2000</v>
      </c>
      <c r="C79" s="43">
        <v>0</v>
      </c>
      <c r="D79" s="44">
        <f>$B79</f>
        <v>2000</v>
      </c>
      <c r="E79" s="45">
        <f>$B79</f>
        <v>2000</v>
      </c>
      <c r="F79" s="45">
        <v>500</v>
      </c>
      <c r="G79" s="46">
        <v>0</v>
      </c>
      <c r="H79" s="44">
        <v>1000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</row>
    <row r="80" spans="1:17" ht="20.25" customHeight="1">
      <c r="A80" s="41" t="s">
        <v>116</v>
      </c>
      <c r="B80" s="47">
        <v>1000</v>
      </c>
      <c r="C80" s="48">
        <v>0</v>
      </c>
      <c r="D80" s="49">
        <f>$B80</f>
        <v>1000</v>
      </c>
      <c r="E80" s="50">
        <v>500</v>
      </c>
      <c r="F80" s="50">
        <v>500</v>
      </c>
      <c r="G80" s="51">
        <v>0</v>
      </c>
      <c r="H80" s="49">
        <v>2000</v>
      </c>
      <c r="I80" s="50">
        <f t="shared" ref="I80:K80" si="17">$B80-1500</f>
        <v>-500</v>
      </c>
      <c r="J80" s="50">
        <v>0</v>
      </c>
      <c r="K80" s="50">
        <f t="shared" si="17"/>
        <v>-500</v>
      </c>
      <c r="L80" s="53" t="s">
        <v>114</v>
      </c>
      <c r="M80" s="50">
        <v>100</v>
      </c>
      <c r="N80" s="50">
        <v>0</v>
      </c>
      <c r="O80" s="50">
        <v>500</v>
      </c>
      <c r="P80" s="50">
        <v>500</v>
      </c>
      <c r="Q80" s="50">
        <v>0</v>
      </c>
    </row>
    <row r="81" spans="1:17" ht="20.25" customHeight="1">
      <c r="A81" s="41" t="s">
        <v>117</v>
      </c>
      <c r="B81" s="42">
        <v>3000</v>
      </c>
      <c r="C81" s="43">
        <v>0</v>
      </c>
      <c r="D81" s="44">
        <f>$B81</f>
        <v>3000</v>
      </c>
      <c r="E81" s="45">
        <v>2000</v>
      </c>
      <c r="F81" s="45">
        <v>1000</v>
      </c>
      <c r="G81" s="46">
        <v>500</v>
      </c>
      <c r="H81" s="44">
        <f>$B81</f>
        <v>3000</v>
      </c>
      <c r="I81" s="45">
        <v>3000</v>
      </c>
      <c r="J81" s="45">
        <v>2000</v>
      </c>
      <c r="K81" s="45">
        <v>1000</v>
      </c>
      <c r="L81" s="45">
        <v>0</v>
      </c>
      <c r="M81" s="45">
        <v>2000</v>
      </c>
      <c r="N81" s="45">
        <v>2000</v>
      </c>
      <c r="O81" s="45">
        <v>0</v>
      </c>
      <c r="P81" s="45">
        <v>0</v>
      </c>
      <c r="Q81" s="45">
        <v>0</v>
      </c>
    </row>
    <row r="82" spans="1:17" ht="20.25" customHeight="1">
      <c r="A82" s="41" t="s">
        <v>118</v>
      </c>
      <c r="B82" s="47">
        <v>2000</v>
      </c>
      <c r="C82" s="48">
        <v>0</v>
      </c>
      <c r="D82" s="49">
        <v>0</v>
      </c>
      <c r="E82" s="50">
        <v>0</v>
      </c>
      <c r="F82" s="50">
        <v>0</v>
      </c>
      <c r="G82" s="51">
        <v>0</v>
      </c>
      <c r="H82" s="49">
        <v>2000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</row>
    <row r="83" spans="1:17" ht="20.25" customHeight="1">
      <c r="A83" s="34" t="s">
        <v>119</v>
      </c>
      <c r="B83" s="59"/>
      <c r="C83" s="60"/>
      <c r="D83" s="61"/>
      <c r="E83" s="62"/>
      <c r="F83" s="62"/>
      <c r="G83" s="63"/>
      <c r="H83" s="61"/>
      <c r="I83" s="62"/>
      <c r="J83" s="62"/>
      <c r="K83" s="62"/>
      <c r="L83" s="62"/>
      <c r="M83" s="62"/>
      <c r="N83" s="62"/>
      <c r="O83" s="62"/>
      <c r="P83" s="62"/>
      <c r="Q83" s="62"/>
    </row>
    <row r="84" spans="1:17" ht="20.25" customHeight="1">
      <c r="A84" s="64" t="s">
        <v>120</v>
      </c>
      <c r="B84" s="65">
        <f>SUM(B11:B82)</f>
        <v>36300</v>
      </c>
      <c r="C84" s="66">
        <f t="shared" ref="C84:Q84" si="18">SUM(C17:C82)</f>
        <v>-1050</v>
      </c>
      <c r="D84" s="67">
        <f t="shared" si="18"/>
        <v>19700</v>
      </c>
      <c r="E84" s="68">
        <f t="shared" si="18"/>
        <v>10550</v>
      </c>
      <c r="F84" s="68">
        <f t="shared" si="18"/>
        <v>19650</v>
      </c>
      <c r="G84" s="69">
        <f t="shared" si="18"/>
        <v>4500</v>
      </c>
      <c r="H84" s="67">
        <f t="shared" si="18"/>
        <v>33600</v>
      </c>
      <c r="I84" s="68">
        <f t="shared" si="18"/>
        <v>16000</v>
      </c>
      <c r="J84" s="68">
        <f t="shared" si="18"/>
        <v>19950</v>
      </c>
      <c r="K84" s="68">
        <f t="shared" si="18"/>
        <v>16000</v>
      </c>
      <c r="L84" s="68">
        <f t="shared" si="18"/>
        <v>24750</v>
      </c>
      <c r="M84" s="68">
        <f t="shared" si="18"/>
        <v>21300</v>
      </c>
      <c r="N84" s="68">
        <f t="shared" si="18"/>
        <v>25300</v>
      </c>
      <c r="O84" s="68">
        <f t="shared" si="18"/>
        <v>15050</v>
      </c>
      <c r="P84" s="68">
        <f t="shared" si="18"/>
        <v>22450</v>
      </c>
      <c r="Q84" s="68">
        <f t="shared" si="18"/>
        <v>11600</v>
      </c>
    </row>
    <row r="85" spans="1:17" ht="20.25" customHeight="1">
      <c r="A85" s="70" t="s">
        <v>121</v>
      </c>
      <c r="B85" s="71"/>
      <c r="C85" s="72">
        <f t="shared" ref="C85:Q85" si="19">C5</f>
        <v>52000</v>
      </c>
      <c r="D85" s="73">
        <f t="shared" si="19"/>
        <v>43900</v>
      </c>
      <c r="E85" s="74">
        <f t="shared" si="19"/>
        <v>49900</v>
      </c>
      <c r="F85" s="75">
        <f t="shared" si="19"/>
        <v>54900</v>
      </c>
      <c r="G85" s="76">
        <f t="shared" si="19"/>
        <v>65000</v>
      </c>
      <c r="H85" s="73">
        <f t="shared" si="19"/>
        <v>38150</v>
      </c>
      <c r="I85" s="75">
        <f t="shared" si="19"/>
        <v>43066</v>
      </c>
      <c r="J85" s="75">
        <f t="shared" si="19"/>
        <v>46773</v>
      </c>
      <c r="K85" s="74">
        <f t="shared" si="19"/>
        <v>47863</v>
      </c>
      <c r="L85" s="75">
        <f t="shared" si="19"/>
        <v>48953</v>
      </c>
      <c r="M85" s="74">
        <f t="shared" si="19"/>
        <v>46325</v>
      </c>
      <c r="N85" s="74">
        <f t="shared" si="19"/>
        <v>48600</v>
      </c>
      <c r="O85" s="74">
        <f t="shared" si="19"/>
        <v>49062</v>
      </c>
      <c r="P85" s="74">
        <f t="shared" si="19"/>
        <v>50044</v>
      </c>
      <c r="Q85" s="75">
        <f t="shared" si="19"/>
        <v>49105</v>
      </c>
    </row>
    <row r="86" spans="1:17" ht="20.25" customHeight="1">
      <c r="A86" s="77" t="s">
        <v>122</v>
      </c>
      <c r="B86" s="65"/>
      <c r="C86" s="78">
        <f t="shared" ref="C86:Q86" si="20">C85-C84</f>
        <v>53050</v>
      </c>
      <c r="D86" s="79">
        <f t="shared" si="20"/>
        <v>24200</v>
      </c>
      <c r="E86" s="80">
        <f t="shared" si="20"/>
        <v>39350</v>
      </c>
      <c r="F86" s="80">
        <f t="shared" si="20"/>
        <v>35250</v>
      </c>
      <c r="G86" s="81">
        <f t="shared" si="20"/>
        <v>60500</v>
      </c>
      <c r="H86" s="79">
        <f t="shared" si="20"/>
        <v>4550</v>
      </c>
      <c r="I86" s="80">
        <f t="shared" si="20"/>
        <v>27066</v>
      </c>
      <c r="J86" s="80">
        <f t="shared" si="20"/>
        <v>26823</v>
      </c>
      <c r="K86" s="80">
        <f t="shared" si="20"/>
        <v>31863</v>
      </c>
      <c r="L86" s="80">
        <f t="shared" si="20"/>
        <v>24203</v>
      </c>
      <c r="M86" s="80">
        <f t="shared" si="20"/>
        <v>25025</v>
      </c>
      <c r="N86" s="80">
        <f t="shared" si="20"/>
        <v>23300</v>
      </c>
      <c r="O86" s="80">
        <f t="shared" si="20"/>
        <v>34012</v>
      </c>
      <c r="P86" s="80">
        <f t="shared" si="20"/>
        <v>27594</v>
      </c>
      <c r="Q86" s="80">
        <f t="shared" si="20"/>
        <v>37505</v>
      </c>
    </row>
    <row r="87" spans="1:17" ht="20.25" customHeight="1">
      <c r="A87" s="82" t="s">
        <v>123</v>
      </c>
      <c r="B87" s="83"/>
      <c r="C87" s="84">
        <v>48000</v>
      </c>
      <c r="D87" s="85">
        <f t="shared" ref="D87:Q87" si="21">$C87-D84</f>
        <v>28300</v>
      </c>
      <c r="E87" s="86">
        <f t="shared" si="21"/>
        <v>37450</v>
      </c>
      <c r="F87" s="86">
        <f t="shared" si="21"/>
        <v>28350</v>
      </c>
      <c r="G87" s="87">
        <f t="shared" si="21"/>
        <v>43500</v>
      </c>
      <c r="H87" s="85">
        <f t="shared" si="21"/>
        <v>14400</v>
      </c>
      <c r="I87" s="86">
        <f t="shared" si="21"/>
        <v>32000</v>
      </c>
      <c r="J87" s="86">
        <f t="shared" si="21"/>
        <v>28050</v>
      </c>
      <c r="K87" s="86">
        <f t="shared" si="21"/>
        <v>32000</v>
      </c>
      <c r="L87" s="86">
        <f t="shared" si="21"/>
        <v>23250</v>
      </c>
      <c r="M87" s="86">
        <f t="shared" si="21"/>
        <v>26700</v>
      </c>
      <c r="N87" s="86">
        <f t="shared" si="21"/>
        <v>22700</v>
      </c>
      <c r="O87" s="86">
        <f t="shared" si="21"/>
        <v>32950</v>
      </c>
      <c r="P87" s="86">
        <f t="shared" si="21"/>
        <v>25550</v>
      </c>
      <c r="Q87" s="86">
        <f t="shared" si="21"/>
        <v>36400</v>
      </c>
    </row>
    <row r="88" spans="1:17" ht="20.25" customHeight="1">
      <c r="A88" s="88" t="s">
        <v>124</v>
      </c>
      <c r="B88" s="89">
        <v>0.13</v>
      </c>
      <c r="C88" s="90">
        <f t="shared" ref="C88:Q88" si="22">C87+(C87*$B88)</f>
        <v>54240</v>
      </c>
      <c r="D88" s="91">
        <f t="shared" si="22"/>
        <v>31979</v>
      </c>
      <c r="E88" s="92">
        <f t="shared" si="22"/>
        <v>42318.5</v>
      </c>
      <c r="F88" s="92">
        <f t="shared" si="22"/>
        <v>32035.5</v>
      </c>
      <c r="G88" s="93">
        <f t="shared" si="22"/>
        <v>49155</v>
      </c>
      <c r="H88" s="91">
        <f t="shared" si="22"/>
        <v>16272</v>
      </c>
      <c r="I88" s="92">
        <f t="shared" si="22"/>
        <v>36160</v>
      </c>
      <c r="J88" s="92">
        <f t="shared" si="22"/>
        <v>31696.5</v>
      </c>
      <c r="K88" s="92">
        <f t="shared" si="22"/>
        <v>36160</v>
      </c>
      <c r="L88" s="92">
        <f t="shared" si="22"/>
        <v>26272.5</v>
      </c>
      <c r="M88" s="92">
        <f t="shared" si="22"/>
        <v>30171</v>
      </c>
      <c r="N88" s="92">
        <f t="shared" si="22"/>
        <v>25651</v>
      </c>
      <c r="O88" s="92">
        <f t="shared" si="22"/>
        <v>37233.5</v>
      </c>
      <c r="P88" s="92">
        <f t="shared" si="22"/>
        <v>28871.5</v>
      </c>
      <c r="Q88" s="92">
        <f t="shared" si="22"/>
        <v>41132</v>
      </c>
    </row>
    <row r="89" spans="1:17" ht="68.25" customHeight="1">
      <c r="A89" s="94" t="s">
        <v>125</v>
      </c>
      <c r="B89" s="95"/>
      <c r="C89" s="96" t="s">
        <v>126</v>
      </c>
      <c r="D89" s="97" t="s">
        <v>127</v>
      </c>
      <c r="E89" s="98" t="s">
        <v>128</v>
      </c>
      <c r="F89" s="98" t="s">
        <v>129</v>
      </c>
      <c r="G89" s="99" t="s">
        <v>130</v>
      </c>
      <c r="H89" s="97" t="s">
        <v>131</v>
      </c>
      <c r="I89" s="98" t="s">
        <v>132</v>
      </c>
      <c r="J89" s="98" t="s">
        <v>133</v>
      </c>
      <c r="K89" s="98" t="s">
        <v>134</v>
      </c>
      <c r="L89" s="98" t="s">
        <v>135</v>
      </c>
      <c r="M89" s="98" t="s">
        <v>136</v>
      </c>
      <c r="N89" s="98" t="s">
        <v>137</v>
      </c>
      <c r="O89" s="98" t="s">
        <v>138</v>
      </c>
      <c r="P89" s="98" t="s">
        <v>139</v>
      </c>
      <c r="Q89" s="98" t="s">
        <v>140</v>
      </c>
    </row>
    <row r="90" spans="1:17" ht="21.5" customHeight="1">
      <c r="A90" s="94" t="s">
        <v>141</v>
      </c>
      <c r="B90" s="100"/>
      <c r="C90" s="101"/>
      <c r="D90" s="102" t="s">
        <v>142</v>
      </c>
      <c r="E90" s="103" t="s">
        <v>143</v>
      </c>
      <c r="F90" s="103" t="s">
        <v>144</v>
      </c>
      <c r="G90" s="104" t="s">
        <v>145</v>
      </c>
      <c r="H90" s="105" t="s">
        <v>146</v>
      </c>
      <c r="I90" s="106" t="s">
        <v>147</v>
      </c>
      <c r="J90" s="106" t="s">
        <v>148</v>
      </c>
      <c r="K90" s="106" t="s">
        <v>149</v>
      </c>
      <c r="L90" s="106" t="s">
        <v>150</v>
      </c>
      <c r="M90" s="106" t="s">
        <v>151</v>
      </c>
      <c r="N90" s="106" t="s">
        <v>152</v>
      </c>
      <c r="O90" s="106" t="s">
        <v>153</v>
      </c>
      <c r="P90" s="106" t="s">
        <v>154</v>
      </c>
      <c r="Q90" s="106" t="s">
        <v>155</v>
      </c>
    </row>
    <row r="91" spans="1:17" ht="18" hidden="1" customHeight="1">
      <c r="A91" s="107" t="s">
        <v>156</v>
      </c>
      <c r="B91" s="108"/>
      <c r="C91" s="109"/>
      <c r="D91" s="110"/>
      <c r="E91" s="111" t="s">
        <v>157</v>
      </c>
      <c r="F91" s="111" t="s">
        <v>158</v>
      </c>
      <c r="G91" s="112" t="s">
        <v>159</v>
      </c>
      <c r="H91" s="97" t="s">
        <v>160</v>
      </c>
      <c r="I91" s="108"/>
      <c r="J91" s="108"/>
      <c r="K91" s="108"/>
      <c r="L91" s="108"/>
      <c r="M91" s="108"/>
      <c r="N91" s="108"/>
      <c r="O91" s="108"/>
      <c r="P91" s="108"/>
      <c r="Q91" s="108"/>
    </row>
  </sheetData>
  <mergeCells count="1">
    <mergeCell ref="A1:Q1"/>
  </mergeCells>
  <hyperlinks>
    <hyperlink ref="L90" r:id="rId1" location=".VAyTZ0hcB_Q"/>
    <hyperlink ref="N90" r:id="rId2" location=".VA7y-khcB_R"/>
    <hyperlink ref="O90" r:id="rId3"/>
  </hyperlinks>
  <pageMargins left="0.75" right="0.75" top="1" bottom="1" header="0.5" footer="0.5"/>
  <pageSetup scale="57"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Early ’80’s Catalina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 Doe</cp:lastModifiedBy>
  <dcterms:modified xsi:type="dcterms:W3CDTF">2015-01-29T12:10:18Z</dcterms:modified>
</cp:coreProperties>
</file>